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6380" windowHeight="8130" activeTab="2"/>
  </bookViews>
  <sheets>
    <sheet name="Příjmy" sheetId="1" r:id="rId1"/>
    <sheet name="Výdaje" sheetId="2" r:id="rId2"/>
    <sheet name="Příjmy ke zveřejnění" sheetId="3" r:id="rId3"/>
    <sheet name="Výdaje ke zveřejnění" sheetId="4" r:id="rId4"/>
  </sheets>
  <definedNames>
    <definedName name="Excel_BuiltIn_Print_Area" localSheetId="0">Příjmy!$A$1:$D$45</definedName>
    <definedName name="_xlnm.Print_Area" localSheetId="0">Příjmy!$A$1:$D$48</definedName>
    <definedName name="_xlnm.Print_Area" localSheetId="1">Výdaje!$A$1:$D$146</definedName>
  </definedNames>
  <calcPr calcId="124519"/>
</workbook>
</file>

<file path=xl/calcChain.xml><?xml version="1.0" encoding="utf-8"?>
<calcChain xmlns="http://schemas.openxmlformats.org/spreadsheetml/2006/main">
  <c r="D31" i="4"/>
  <c r="D34" i="1"/>
  <c r="D38" i="4"/>
  <c r="D21"/>
  <c r="D18" i="3"/>
  <c r="D12"/>
  <c r="D2"/>
  <c r="D86" i="2"/>
  <c r="D15" i="1"/>
  <c r="D20" i="3"/>
  <c r="D36" i="1"/>
  <c r="D7"/>
  <c r="D114" i="2"/>
  <c r="D37" i="4"/>
  <c r="D42" s="1"/>
  <c r="D35" l="1"/>
  <c r="D16" i="3"/>
  <c r="D15"/>
  <c r="D22" l="1"/>
  <c r="D70" i="2"/>
  <c r="D40"/>
  <c r="D52"/>
  <c r="D26" i="1"/>
  <c r="D24" i="2"/>
  <c r="D17" i="1"/>
  <c r="D21"/>
  <c r="D38" s="1"/>
  <c r="D23"/>
  <c r="D28"/>
  <c r="D30"/>
  <c r="D32"/>
  <c r="D4" i="2"/>
  <c r="D8"/>
  <c r="D13"/>
  <c r="D17"/>
  <c r="D26"/>
  <c r="D33"/>
  <c r="D41"/>
  <c r="D44"/>
  <c r="D46"/>
  <c r="D132" s="1"/>
  <c r="D55"/>
  <c r="D57"/>
  <c r="D72"/>
  <c r="D76"/>
  <c r="D79"/>
  <c r="D88"/>
  <c r="D99"/>
  <c r="D106"/>
  <c r="D128"/>
  <c r="D130"/>
  <c r="D122" l="1"/>
  <c r="D136" l="1"/>
</calcChain>
</file>

<file path=xl/sharedStrings.xml><?xml version="1.0" encoding="utf-8"?>
<sst xmlns="http://schemas.openxmlformats.org/spreadsheetml/2006/main" count="259" uniqueCount="173">
  <si>
    <t>Paragraf</t>
  </si>
  <si>
    <t>Položka</t>
  </si>
  <si>
    <t>Popis</t>
  </si>
  <si>
    <t xml:space="preserve">Daň z příjmů fyzických osob ze závislé činnosti </t>
  </si>
  <si>
    <t>Daň z příjmů fyzických osob ze SVČ</t>
  </si>
  <si>
    <t xml:space="preserve">Daň z příjmů fyzických osob z kapitálových výnosů </t>
  </si>
  <si>
    <t xml:space="preserve">Daň z příjmů právnických osob </t>
  </si>
  <si>
    <t>Daň z příjmů právnických osob za obce (obec platí sama sobě)</t>
  </si>
  <si>
    <t xml:space="preserve">Daň z přidané hodnoty </t>
  </si>
  <si>
    <t>Místní poplatek za komunální odpad</t>
  </si>
  <si>
    <t>Poplatek ze psů</t>
  </si>
  <si>
    <t>Správní poplatky (CZECH POINT, poplatek za trvalý pobyt...)</t>
  </si>
  <si>
    <t>Daň z nemovitostí</t>
  </si>
  <si>
    <t>Neinvestiční přijaté dotace ze SR v rámci souhrnného dotačního vztahu</t>
  </si>
  <si>
    <t>Daňové příjmy celkem</t>
  </si>
  <si>
    <t>Příjmy z prodeje dřeva</t>
  </si>
  <si>
    <t>Lesní hospodářství celkem</t>
  </si>
  <si>
    <t>Kulturní akce celkem</t>
  </si>
  <si>
    <t>Příjmy z pronájmu (byt)</t>
  </si>
  <si>
    <t>Bytové hospodářství celkem</t>
  </si>
  <si>
    <t>Pronájem movitých věcí (stany, lavičky, sekačka)</t>
  </si>
  <si>
    <t>Komunální služby celkem</t>
  </si>
  <si>
    <t>Příjmy ze služeb a výrobků (prodej pytlů na odpady)</t>
  </si>
  <si>
    <t>Svoz komunálních odpadů celkem</t>
  </si>
  <si>
    <t>Příjmy za třídění odpadů (Eko-kom)</t>
  </si>
  <si>
    <t>Využívání a zneškodňování odpadů celkem</t>
  </si>
  <si>
    <t>Příjmy z úroků</t>
  </si>
  <si>
    <t>Příjmy z finančních operací celkem</t>
  </si>
  <si>
    <t>Příjmy celkem</t>
  </si>
  <si>
    <t>Finanční prostředky k financování celkem</t>
  </si>
  <si>
    <t xml:space="preserve">Materiál (sadba a oplocení) </t>
  </si>
  <si>
    <t>Ostatní služby (přořezávky, zalesnění, vyžínání, nátěry proti okusu, kácení...)</t>
  </si>
  <si>
    <t>Nákup materiálu (písek)</t>
  </si>
  <si>
    <t>Ost. služby  (sekání příkopů, vyhrnování sněhu)</t>
  </si>
  <si>
    <t>Opravy a udržování (rezerva na nepředvídané události)</t>
  </si>
  <si>
    <t>Silnice celkem</t>
  </si>
  <si>
    <t>investice do vodovodu Hřibojedy, Litíč</t>
  </si>
  <si>
    <t>investice do vodovodu Libotov</t>
  </si>
  <si>
    <t>provoz vodovodu</t>
  </si>
  <si>
    <t>Vodovody celkem</t>
  </si>
  <si>
    <t>Nákup materiálu (materiál na opravy)</t>
  </si>
  <si>
    <t>Ostatní služby (rozbory odpadní vody + provoz kanalizace provozovatelem)</t>
  </si>
  <si>
    <t>Opravy (rezerva na nepředvídané výdaje)</t>
  </si>
  <si>
    <t>Kanalizace celkem</t>
  </si>
  <si>
    <t>Opravy a udržování (zateplení MŠ, nový zdroj tepla)</t>
  </si>
  <si>
    <t>Příspěvek na provoz PO MŠ</t>
  </si>
  <si>
    <t>Předškolní zařízení celkem</t>
  </si>
  <si>
    <t>Nákup služeb (revize rozhlasu)</t>
  </si>
  <si>
    <t>Rozhlas a televize celkem</t>
  </si>
  <si>
    <t>Ostatní osobní výdaje (hudební produkce, pořádání akcí...)</t>
  </si>
  <si>
    <t>Materiál (materiál - kulturní akce)</t>
  </si>
  <si>
    <t>Služby (kulturní program, propagace, hudba, kopírování)</t>
  </si>
  <si>
    <t>Občerstvení (konzumováno přímo na akcích - setkání důchodců, opékání selete, dětský den, dámská jízda...)</t>
  </si>
  <si>
    <t>Věcné dary (dárkové balíčky, květiny, ceny do soutěží)</t>
  </si>
  <si>
    <t>Dary obyvatelstvu (finanční dary seniorům a dětem)</t>
  </si>
  <si>
    <t>Záležitosti kultury (Mikulášská, dětský den, důchodci, vítání občánků, setkání žen...) celkem</t>
  </si>
  <si>
    <t>Materiál (na opravy)</t>
  </si>
  <si>
    <t>Plyn</t>
  </si>
  <si>
    <t>El. energie</t>
  </si>
  <si>
    <t>Služby (kontrola komínu na hřišti)</t>
  </si>
  <si>
    <t>Opravy a udržování</t>
  </si>
  <si>
    <t>Sportovní zařízení v majetku obce (kabiny a stánek na hřišti) celkem</t>
  </si>
  <si>
    <t>Věcné dary (poháry a ceny do soutěže - volejbal a fotbal)</t>
  </si>
  <si>
    <t>Neinv. transfery spolkům (finanční dar FC Libotov)</t>
  </si>
  <si>
    <t>Ostatní telovýchovná činnost (zejm. fotbalový turnaj) celkem</t>
  </si>
  <si>
    <t>Využití volného času mládeže (dětské hřiště)</t>
  </si>
  <si>
    <t>Opravy a udržování (rezerva na nepředvídané výdaje)</t>
  </si>
  <si>
    <t>Nákup služeb (čištění a kontrola komínu)</t>
  </si>
  <si>
    <t>Nebytové hospodářství celkem</t>
  </si>
  <si>
    <t>El.energie</t>
  </si>
  <si>
    <t>Veřejné osvětlení celkem</t>
  </si>
  <si>
    <t>Věcné dary (pohřební kytice)</t>
  </si>
  <si>
    <t>Pohřebnictví celkem</t>
  </si>
  <si>
    <t>Nájemné (nájemné pozemků od PF ČR)</t>
  </si>
  <si>
    <t>Nákup ostatních služeb (vstupní lékařské prohlídky; zaměření pozemků - geodetické práce)</t>
  </si>
  <si>
    <t>Neivn. dotace DSO (Mikroregion Hustířanka - příspěvek na provoz 100,--/obyv)</t>
  </si>
  <si>
    <t>Platby daní a poplatků krajům, obcím... (ověřování)</t>
  </si>
  <si>
    <t>Svoz nebepečných odpadů (povinné 2x ročně)</t>
  </si>
  <si>
    <t>Sběr a svoz nebezpečných odpadů celkem</t>
  </si>
  <si>
    <t>Pytle na odpady</t>
  </si>
  <si>
    <t>Pronájem kontejnerů</t>
  </si>
  <si>
    <t>Ostatní služby (svoz)</t>
  </si>
  <si>
    <t>Komunální odpady celkem</t>
  </si>
  <si>
    <t>Nájemné (kontejnery)</t>
  </si>
  <si>
    <t>Využívání a zneškodňování odpadů celkem (třídění odpadů)</t>
  </si>
  <si>
    <t>Materiál (ND na sekačku a další stroje)</t>
  </si>
  <si>
    <t>PHM (do sekačky)</t>
  </si>
  <si>
    <t>Ostatní služby (subdodávky - sekání krajnic, prořezávky stromů)</t>
  </si>
  <si>
    <t>Opravy a udržování (opravy sekačky, křovinořezu...)</t>
  </si>
  <si>
    <t>Veřejná zeleň a vzhled obcí celkem</t>
  </si>
  <si>
    <t>Nespecifikovaná rezerva</t>
  </si>
  <si>
    <t>Krizové záležitosti celkem</t>
  </si>
  <si>
    <t>Materiál (např. ND na požární techniku)</t>
  </si>
  <si>
    <t>El. energie (požární zbrojnice)</t>
  </si>
  <si>
    <t>Pevná paliva (uhlí k topení)</t>
  </si>
  <si>
    <t>PHM (požární technika)</t>
  </si>
  <si>
    <t>Školení a vzdělávání</t>
  </si>
  <si>
    <t>Ostatní služby (revize, zdravotní prohlídky hasičů)</t>
  </si>
  <si>
    <t xml:space="preserve">Opravy a udržování </t>
  </si>
  <si>
    <t xml:space="preserve">Občerstvní </t>
  </si>
  <si>
    <t>Věcné dary (poháry do soutěže)</t>
  </si>
  <si>
    <t>Ostatní neinv. transfery (členský přísp. OHS Trutnov)</t>
  </si>
  <si>
    <t>Požární ochrana - dobrovolná část celkem</t>
  </si>
  <si>
    <t>Ostatní platy (refundace mezd - starosta)</t>
  </si>
  <si>
    <t>Odměny zastupitelů (uvolnění i neuvolnění)</t>
  </si>
  <si>
    <t xml:space="preserve">Zdr. poj. zaměstnavatele </t>
  </si>
  <si>
    <t>Ostatní povinné pojistné (refundace soc. a zdr. poj. - starosta)</t>
  </si>
  <si>
    <t>Cestovné zastupitelů</t>
  </si>
  <si>
    <t>Zastupitelstvo obcí celkem</t>
  </si>
  <si>
    <t>Správa - ostatní osobní výdaje (dohody)</t>
  </si>
  <si>
    <t>Materiál (kanc. a úklidové potřeby)</t>
  </si>
  <si>
    <t>Poštovné</t>
  </si>
  <si>
    <t>Telefonní služby (telefony a internet)</t>
  </si>
  <si>
    <t>Nájemné (doména, webhosting)</t>
  </si>
  <si>
    <t>Služby zpracování dat (soft. služby GORDIC uce. software)</t>
  </si>
  <si>
    <t>Ostatní služby (účetnictví, webové služby)</t>
  </si>
  <si>
    <t>Občerstvení (káva, čaj...)</t>
  </si>
  <si>
    <t>Ostatní neinv. transfery (SMO - členský příspěvek)</t>
  </si>
  <si>
    <t>Neinv. dotace (Město Dvůr Králové n. L. na přestupkovou komisi)</t>
  </si>
  <si>
    <t>Nespecifikovaná rezerva (pro mimořádné nepředvídané situace)</t>
  </si>
  <si>
    <t>Správa celkem</t>
  </si>
  <si>
    <t>Pojištění obce</t>
  </si>
  <si>
    <t>Daň z příjmů právnických osob obce (obec platí sama sobě)</t>
  </si>
  <si>
    <t>Ostatní finanční operace</t>
  </si>
  <si>
    <t>Výdaje celkem</t>
  </si>
  <si>
    <t>Územní plán</t>
  </si>
  <si>
    <t>Vyvěšeno - sejmuto:</t>
  </si>
  <si>
    <t>Razítko a podpis:</t>
  </si>
  <si>
    <t>Na úřední desce:</t>
  </si>
  <si>
    <t>Na elektronické úřední desce:</t>
  </si>
  <si>
    <t>Financování z bankovního účtu obce - splátka úvěru</t>
  </si>
  <si>
    <t>Daň z hazartních her</t>
  </si>
  <si>
    <t>Příjmy z prodeje pitné vody (2000m3*38,-Kč + 50*480,-Kč)</t>
  </si>
  <si>
    <t>Pitná voda</t>
  </si>
  <si>
    <t>Ostatní příjmy z vlastní činnosti</t>
  </si>
  <si>
    <t>Platby daní a poplatků krajům, obcím</t>
  </si>
  <si>
    <t>Drobný hmotný dlouhodobý majetek</t>
  </si>
  <si>
    <t>PHM</t>
  </si>
  <si>
    <t>Nákup služeb</t>
  </si>
  <si>
    <t>Drobný dlouhodobý majetek</t>
  </si>
  <si>
    <t>Nákup materiálů</t>
  </si>
  <si>
    <t>Pozemky</t>
  </si>
  <si>
    <t>Platby daní a poplatků krajům, obcím a st.fondům</t>
  </si>
  <si>
    <t>Nákup kolků</t>
  </si>
  <si>
    <t>Bankovní poplatky (BÚ)</t>
  </si>
  <si>
    <t>Výdaje z finančních operací</t>
  </si>
  <si>
    <t>Rozpočet - závazné ukazatele byly zpracovány v souladu se zněním § 11 zákona č. 250/2000 Sb., o rozpočtových pravidlech územních rozpočtů ve znění zákona č. 320/2001 Sb., č. 320/2002 Sb., č. 421/2004 Sb., č. 557/2004 Sb., č. 562/2004 Sb., č. 635/2004 Sb., č. 138/2006 Sb., č. 140/2006 Sb. a č. 245/2006 Sb. a jejich novelizací.</t>
  </si>
  <si>
    <t xml:space="preserve">Ostatní příjmy z pronájmu majetku </t>
  </si>
  <si>
    <t xml:space="preserve">Stavby </t>
  </si>
  <si>
    <t>Opravy a udržování (vrt na hřišti)</t>
  </si>
  <si>
    <t xml:space="preserve">Materiál </t>
  </si>
  <si>
    <t>Opravy</t>
  </si>
  <si>
    <t>Rozpočet 2020</t>
  </si>
  <si>
    <t>Rezerva - vratka dotace na volby konané v roce 2019</t>
  </si>
  <si>
    <t>Návrh rozpočtu Obce Libotov na rok 2020 je schodkový. Schodek bude financován z finančních prostředků z předchozích let.</t>
  </si>
  <si>
    <t>Návrh rozpočtu Obce Libotov na rok 2020 byl sestaven v souladu se zákoneme č. 128/2000 Sb., o obcíchm se zákonem č. 250/2000 Sb., o rozpočtových pravidlech územního rozpočtu a se zákonem č. 243/2000 Sb., o rozpočtovém určení daní v platném znění.</t>
  </si>
  <si>
    <t>Platy zaměst. v pr.poměru</t>
  </si>
  <si>
    <t xml:space="preserve">Ostatní osobní výdaje </t>
  </si>
  <si>
    <t>Povinné poj.na soc.zab.a přísp.na st.pol.zaměstnanosti</t>
  </si>
  <si>
    <t>Povinné poj.na veřejné zdravotní pojištění</t>
  </si>
  <si>
    <t>Povinné pojistné na úrazové pojištění</t>
  </si>
  <si>
    <t xml:space="preserve">Financování z bankovního účtu obce </t>
  </si>
  <si>
    <t>Třída 1 - Daňové příjmy</t>
  </si>
  <si>
    <t>Třída 2 - Nedaňové příjmy</t>
  </si>
  <si>
    <t>Třída 3 - Kapitálové příjmy</t>
  </si>
  <si>
    <t>Třída 4 - Přijaté transfery</t>
  </si>
  <si>
    <t>Třída 8 - Financování</t>
  </si>
  <si>
    <t>Třída 5 - Běžné výdaje</t>
  </si>
  <si>
    <t>Třída 6 - Kapitálové výdaje</t>
  </si>
  <si>
    <t>Dotace - WIFI</t>
  </si>
  <si>
    <t>WIFI</t>
  </si>
  <si>
    <t>Schválený rozpočet Obce Libotov na rok 2020 je schodkový. Schodek bude financován z finančních prostředků z předchozích let.</t>
  </si>
  <si>
    <t>Schválený rozpočet Obce Libotov na rok 2020 byl sestaven v souladu se zákoneme č. 128/2000 Sb., o obcíchm se zákonem č. 250/2000 Sb., o rozpočtových pravidlech územního rozpočtu a se zákonem č. 243/2000 Sb., o rozpočtovém určení daní v platném znění.</t>
  </si>
</sst>
</file>

<file path=xl/styles.xml><?xml version="1.0" encoding="utf-8"?>
<styleSheet xmlns="http://schemas.openxmlformats.org/spreadsheetml/2006/main">
  <numFmts count="2">
    <numFmt numFmtId="164" formatCode="0000"/>
    <numFmt numFmtId="165" formatCode="#,##0.00&quot; Kč&quot;"/>
  </numFmts>
  <fonts count="9">
    <font>
      <sz val="10"/>
      <name val="Arial CE"/>
      <family val="2"/>
      <charset val="238"/>
    </font>
    <font>
      <sz val="10"/>
      <name val="Courier New CE"/>
      <family val="3"/>
      <charset val="238"/>
    </font>
    <font>
      <sz val="8"/>
      <name val="Courier New CE"/>
      <family val="3"/>
      <charset val="238"/>
    </font>
    <font>
      <b/>
      <sz val="10"/>
      <name val="Courier New CE"/>
      <family val="3"/>
      <charset val="238"/>
    </font>
    <font>
      <sz val="10"/>
      <name val="Courier New"/>
      <family val="3"/>
      <charset val="238"/>
    </font>
    <font>
      <b/>
      <sz val="10"/>
      <name val="Arial CE"/>
      <family val="2"/>
      <charset val="238"/>
    </font>
    <font>
      <b/>
      <sz val="10"/>
      <name val="Courier New"/>
      <family val="3"/>
      <charset val="238"/>
    </font>
    <font>
      <sz val="10"/>
      <name val="Courier New CE"/>
      <charset val="238"/>
    </font>
    <font>
      <b/>
      <sz val="10"/>
      <name val="Courier New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5" fontId="1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/>
    </xf>
    <xf numFmtId="165" fontId="1" fillId="0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3" fontId="3" fillId="2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5" fontId="1" fillId="0" borderId="3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0" fontId="0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165" fontId="6" fillId="2" borderId="1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left" vertical="center" wrapText="1"/>
    </xf>
    <xf numFmtId="165" fontId="4" fillId="3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5" fontId="6" fillId="0" borderId="0" xfId="0" applyNumberFormat="1" applyFont="1" applyAlignment="1">
      <alignment vertical="center" wrapText="1"/>
    </xf>
    <xf numFmtId="165" fontId="6" fillId="0" borderId="1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4" fontId="3" fillId="0" borderId="0" xfId="0" applyNumberFormat="1" applyFont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165" fontId="8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165" fontId="3" fillId="4" borderId="7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Alignment="1">
      <alignment vertical="center" wrapText="1"/>
    </xf>
    <xf numFmtId="165" fontId="3" fillId="5" borderId="7" xfId="0" applyNumberFormat="1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5" fontId="1" fillId="0" borderId="2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4" fontId="3" fillId="2" borderId="0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left" vertical="center" wrapText="1"/>
    </xf>
    <xf numFmtId="164" fontId="7" fillId="0" borderId="5" xfId="0" applyNumberFormat="1" applyFont="1" applyFill="1" applyBorder="1" applyAlignment="1">
      <alignment horizontal="left" vertical="center" wrapText="1"/>
    </xf>
    <xf numFmtId="164" fontId="7" fillId="0" borderId="6" xfId="0" applyNumberFormat="1" applyFont="1" applyFill="1" applyBorder="1" applyAlignment="1">
      <alignment horizontal="left" vertical="center" wrapText="1"/>
    </xf>
    <xf numFmtId="164" fontId="3" fillId="5" borderId="7" xfId="0" applyNumberFormat="1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4" fontId="1" fillId="0" borderId="5" xfId="0" applyNumberFormat="1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view="pageLayout" workbookViewId="0">
      <selection activeCell="D35" sqref="D35"/>
    </sheetView>
  </sheetViews>
  <sheetFormatPr defaultRowHeight="13.5"/>
  <cols>
    <col min="1" max="2" width="6.7109375" style="1" customWidth="1"/>
    <col min="3" max="3" width="85.7109375" style="2" customWidth="1"/>
    <col min="4" max="4" width="21.28515625" style="3" customWidth="1"/>
    <col min="5" max="5" width="28.42578125" style="2" customWidth="1"/>
    <col min="6" max="6" width="32.140625" style="2" customWidth="1"/>
    <col min="7" max="16384" width="9.140625" style="2"/>
  </cols>
  <sheetData>
    <row r="1" spans="1:4" s="7" customFormat="1" ht="22.5">
      <c r="A1" s="4" t="s">
        <v>0</v>
      </c>
      <c r="B1" s="4" t="s">
        <v>1</v>
      </c>
      <c r="C1" s="5" t="s">
        <v>2</v>
      </c>
      <c r="D1" s="6" t="s">
        <v>152</v>
      </c>
    </row>
    <row r="2" spans="1:4">
      <c r="A2" s="8">
        <v>0</v>
      </c>
      <c r="B2" s="8">
        <v>1111</v>
      </c>
      <c r="C2" s="9" t="s">
        <v>3</v>
      </c>
      <c r="D2" s="10">
        <v>630000</v>
      </c>
    </row>
    <row r="3" spans="1:4">
      <c r="A3" s="8">
        <v>0</v>
      </c>
      <c r="B3" s="8">
        <v>1112</v>
      </c>
      <c r="C3" s="9" t="s">
        <v>4</v>
      </c>
      <c r="D3" s="10">
        <v>20000</v>
      </c>
    </row>
    <row r="4" spans="1:4">
      <c r="A4" s="8">
        <v>0</v>
      </c>
      <c r="B4" s="8">
        <v>1113</v>
      </c>
      <c r="C4" s="9" t="s">
        <v>5</v>
      </c>
      <c r="D4" s="10">
        <v>60000</v>
      </c>
    </row>
    <row r="5" spans="1:4">
      <c r="A5" s="8">
        <v>0</v>
      </c>
      <c r="B5" s="8">
        <v>1121</v>
      </c>
      <c r="C5" s="9" t="s">
        <v>6</v>
      </c>
      <c r="D5" s="10">
        <v>500000</v>
      </c>
    </row>
    <row r="6" spans="1:4">
      <c r="A6" s="8">
        <v>0</v>
      </c>
      <c r="B6" s="8">
        <v>1122</v>
      </c>
      <c r="C6" s="9" t="s">
        <v>7</v>
      </c>
      <c r="D6" s="10">
        <v>100000</v>
      </c>
    </row>
    <row r="7" spans="1:4">
      <c r="A7" s="8">
        <v>0</v>
      </c>
      <c r="B7" s="8">
        <v>1211</v>
      </c>
      <c r="C7" s="9" t="s">
        <v>8</v>
      </c>
      <c r="D7" s="10">
        <f>1200000</f>
        <v>1200000</v>
      </c>
    </row>
    <row r="8" spans="1:4">
      <c r="A8" s="8">
        <v>0</v>
      </c>
      <c r="B8" s="8">
        <v>1340</v>
      </c>
      <c r="C8" s="9" t="s">
        <v>9</v>
      </c>
      <c r="D8" s="10">
        <v>90000</v>
      </c>
    </row>
    <row r="9" spans="1:4">
      <c r="A9" s="8">
        <v>0</v>
      </c>
      <c r="B9" s="8">
        <v>1341</v>
      </c>
      <c r="C9" s="9" t="s">
        <v>10</v>
      </c>
      <c r="D9" s="10">
        <v>3500</v>
      </c>
    </row>
    <row r="10" spans="1:4">
      <c r="A10" s="8">
        <v>0</v>
      </c>
      <c r="B10" s="8">
        <v>1381</v>
      </c>
      <c r="C10" s="9" t="s">
        <v>131</v>
      </c>
      <c r="D10" s="10">
        <v>17000</v>
      </c>
    </row>
    <row r="11" spans="1:4">
      <c r="A11" s="8">
        <v>0</v>
      </c>
      <c r="B11" s="8">
        <v>1361</v>
      </c>
      <c r="C11" s="9" t="s">
        <v>11</v>
      </c>
      <c r="D11" s="10">
        <v>500</v>
      </c>
    </row>
    <row r="12" spans="1:4">
      <c r="A12" s="8">
        <v>0</v>
      </c>
      <c r="B12" s="8">
        <v>1511</v>
      </c>
      <c r="C12" s="9" t="s">
        <v>12</v>
      </c>
      <c r="D12" s="10">
        <v>250000</v>
      </c>
    </row>
    <row r="13" spans="1:4">
      <c r="A13" s="8">
        <v>0</v>
      </c>
      <c r="B13" s="8">
        <v>4112</v>
      </c>
      <c r="C13" s="9" t="s">
        <v>13</v>
      </c>
      <c r="D13" s="11">
        <v>68100</v>
      </c>
    </row>
    <row r="14" spans="1:4">
      <c r="A14" s="83">
        <v>0</v>
      </c>
      <c r="B14" s="83">
        <v>4122</v>
      </c>
      <c r="C14" s="84" t="s">
        <v>169</v>
      </c>
      <c r="D14" s="85">
        <v>370000</v>
      </c>
    </row>
    <row r="15" spans="1:4" s="14" customFormat="1" ht="13.5" customHeight="1">
      <c r="A15" s="12">
        <v>0</v>
      </c>
      <c r="B15" s="92" t="s">
        <v>14</v>
      </c>
      <c r="C15" s="92"/>
      <c r="D15" s="13">
        <f>SUM(D2:D14)</f>
        <v>3309100</v>
      </c>
    </row>
    <row r="16" spans="1:4" s="14" customFormat="1">
      <c r="A16" s="8">
        <v>1032</v>
      </c>
      <c r="B16" s="8">
        <v>2111</v>
      </c>
      <c r="C16" s="9" t="s">
        <v>15</v>
      </c>
      <c r="D16" s="11">
        <v>100000</v>
      </c>
    </row>
    <row r="17" spans="1:5" s="14" customFormat="1" ht="13.5" customHeight="1">
      <c r="A17" s="15">
        <v>1032</v>
      </c>
      <c r="B17" s="86" t="s">
        <v>16</v>
      </c>
      <c r="C17" s="86"/>
      <c r="D17" s="16">
        <f>D16</f>
        <v>100000</v>
      </c>
    </row>
    <row r="18" spans="1:5" s="57" customFormat="1" ht="13.5" customHeight="1">
      <c r="A18" s="54">
        <v>2310</v>
      </c>
      <c r="B18" s="55">
        <v>2111</v>
      </c>
      <c r="C18" s="55" t="s">
        <v>132</v>
      </c>
      <c r="D18" s="56">
        <v>100000</v>
      </c>
    </row>
    <row r="19" spans="1:5" s="14" customFormat="1" ht="13.5" customHeight="1">
      <c r="A19" s="15">
        <v>2310</v>
      </c>
      <c r="B19" s="88" t="s">
        <v>133</v>
      </c>
      <c r="C19" s="89"/>
      <c r="D19" s="16">
        <v>100000</v>
      </c>
    </row>
    <row r="20" spans="1:5" s="14" customFormat="1" ht="14.25" customHeight="1">
      <c r="A20" s="8">
        <v>3399</v>
      </c>
      <c r="B20" s="8">
        <v>2139</v>
      </c>
      <c r="C20" s="9" t="s">
        <v>147</v>
      </c>
      <c r="D20" s="11">
        <v>13000</v>
      </c>
      <c r="E20" s="19"/>
    </row>
    <row r="21" spans="1:5" s="14" customFormat="1" ht="13.5" customHeight="1">
      <c r="A21" s="15">
        <v>3399</v>
      </c>
      <c r="B21" s="86" t="s">
        <v>17</v>
      </c>
      <c r="C21" s="86"/>
      <c r="D21" s="16">
        <f>D20</f>
        <v>13000</v>
      </c>
    </row>
    <row r="22" spans="1:5" s="14" customFormat="1">
      <c r="A22" s="8">
        <v>3612</v>
      </c>
      <c r="B22" s="8">
        <v>2132</v>
      </c>
      <c r="C22" s="9" t="s">
        <v>18</v>
      </c>
      <c r="D22" s="11">
        <v>26830</v>
      </c>
    </row>
    <row r="23" spans="1:5" s="14" customFormat="1" ht="13.5" customHeight="1">
      <c r="A23" s="15">
        <v>3612</v>
      </c>
      <c r="B23" s="86" t="s">
        <v>19</v>
      </c>
      <c r="C23" s="86"/>
      <c r="D23" s="16">
        <f>D22</f>
        <v>26830</v>
      </c>
    </row>
    <row r="24" spans="1:5">
      <c r="A24" s="8">
        <v>3639</v>
      </c>
      <c r="B24" s="8">
        <v>2119</v>
      </c>
      <c r="C24" s="9" t="s">
        <v>134</v>
      </c>
      <c r="D24" s="11">
        <v>1000</v>
      </c>
    </row>
    <row r="25" spans="1:5">
      <c r="A25" s="8">
        <v>3639</v>
      </c>
      <c r="B25" s="8">
        <v>2133</v>
      </c>
      <c r="C25" s="9" t="s">
        <v>20</v>
      </c>
      <c r="D25" s="11">
        <v>2000</v>
      </c>
    </row>
    <row r="26" spans="1:5" s="14" customFormat="1" ht="13.5" customHeight="1">
      <c r="A26" s="15">
        <v>3639</v>
      </c>
      <c r="B26" s="86" t="s">
        <v>21</v>
      </c>
      <c r="C26" s="86"/>
      <c r="D26" s="16">
        <f>D24+D25</f>
        <v>3000</v>
      </c>
    </row>
    <row r="27" spans="1:5" s="14" customFormat="1">
      <c r="A27" s="8">
        <v>3722</v>
      </c>
      <c r="B27" s="8">
        <v>2111</v>
      </c>
      <c r="C27" s="9" t="s">
        <v>22</v>
      </c>
      <c r="D27" s="11">
        <v>2500</v>
      </c>
    </row>
    <row r="28" spans="1:5" s="14" customFormat="1" ht="13.5" customHeight="1">
      <c r="A28" s="15">
        <v>3722</v>
      </c>
      <c r="B28" s="86" t="s">
        <v>23</v>
      </c>
      <c r="C28" s="86"/>
      <c r="D28" s="16">
        <f>D27</f>
        <v>2500</v>
      </c>
    </row>
    <row r="29" spans="1:5">
      <c r="A29" s="8">
        <v>3725</v>
      </c>
      <c r="B29" s="8">
        <v>2324</v>
      </c>
      <c r="C29" s="9" t="s">
        <v>24</v>
      </c>
      <c r="D29" s="11">
        <v>25000</v>
      </c>
    </row>
    <row r="30" spans="1:5" s="20" customFormat="1" ht="13.5" customHeight="1">
      <c r="A30" s="15">
        <v>3725</v>
      </c>
      <c r="B30" s="86" t="s">
        <v>25</v>
      </c>
      <c r="C30" s="86"/>
      <c r="D30" s="16">
        <f>D29</f>
        <v>25000</v>
      </c>
    </row>
    <row r="31" spans="1:5">
      <c r="A31" s="8">
        <v>6310</v>
      </c>
      <c r="B31" s="8">
        <v>2141</v>
      </c>
      <c r="C31" s="9" t="s">
        <v>26</v>
      </c>
      <c r="D31" s="10">
        <v>1000</v>
      </c>
    </row>
    <row r="32" spans="1:5" ht="13.5" customHeight="1">
      <c r="A32" s="15">
        <v>6310</v>
      </c>
      <c r="B32" s="86" t="s">
        <v>27</v>
      </c>
      <c r="C32" s="86"/>
      <c r="D32" s="16">
        <f>SUM(D31:D31)</f>
        <v>1000</v>
      </c>
    </row>
    <row r="33" spans="1:5">
      <c r="A33" s="21"/>
      <c r="B33" s="21"/>
      <c r="C33" s="22"/>
    </row>
    <row r="34" spans="1:5" s="20" customFormat="1" ht="13.5" customHeight="1">
      <c r="A34" s="95" t="s">
        <v>28</v>
      </c>
      <c r="B34" s="95"/>
      <c r="C34" s="95"/>
      <c r="D34" s="23">
        <f>SUM(D15,D17,D21,D23,D26,D28,D30,D32)+D19</f>
        <v>3580430</v>
      </c>
      <c r="E34" s="24"/>
    </row>
    <row r="36" spans="1:5" s="64" customFormat="1">
      <c r="A36" s="25">
        <v>0</v>
      </c>
      <c r="B36" s="25">
        <v>8115</v>
      </c>
      <c r="C36" s="26" t="s">
        <v>161</v>
      </c>
      <c r="D36" s="27">
        <f>313000-29000</f>
        <v>284000</v>
      </c>
    </row>
    <row r="37" spans="1:5">
      <c r="A37" s="21"/>
      <c r="B37" s="21"/>
      <c r="C37" s="22"/>
      <c r="D37" s="28"/>
    </row>
    <row r="38" spans="1:5" ht="14.85" customHeight="1">
      <c r="A38" s="90" t="s">
        <v>29</v>
      </c>
      <c r="B38" s="90"/>
      <c r="C38" s="90"/>
      <c r="D38" s="68">
        <f>D34+D36</f>
        <v>3864430</v>
      </c>
    </row>
    <row r="39" spans="1:5">
      <c r="A39"/>
      <c r="B39" s="21"/>
      <c r="C39" s="22"/>
      <c r="D39"/>
    </row>
    <row r="40" spans="1:5" ht="13.5" customHeight="1">
      <c r="A40" s="91" t="s">
        <v>146</v>
      </c>
      <c r="B40" s="91"/>
      <c r="C40" s="91"/>
      <c r="D40" s="91"/>
    </row>
    <row r="41" spans="1:5" ht="13.5" customHeight="1">
      <c r="A41" s="91"/>
      <c r="B41" s="91"/>
      <c r="C41" s="91"/>
      <c r="D41" s="91"/>
    </row>
    <row r="42" spans="1:5" ht="13.5" customHeight="1">
      <c r="A42" s="91"/>
      <c r="B42" s="91"/>
      <c r="C42" s="91"/>
      <c r="D42" s="91"/>
    </row>
    <row r="43" spans="1:5" ht="13.5" customHeight="1">
      <c r="A43" s="91"/>
      <c r="B43" s="91"/>
      <c r="C43" s="91"/>
      <c r="D43" s="91"/>
    </row>
    <row r="44" spans="1:5" ht="13.5" customHeight="1">
      <c r="A44" s="91"/>
      <c r="B44" s="91"/>
      <c r="C44" s="91"/>
      <c r="D44" s="91"/>
    </row>
    <row r="45" spans="1:5" ht="1.5" customHeight="1">
      <c r="A45" s="91"/>
      <c r="B45" s="91"/>
      <c r="C45" s="91"/>
      <c r="D45" s="91"/>
    </row>
    <row r="46" spans="1:5" ht="64.5" customHeight="1">
      <c r="A46" s="91" t="s">
        <v>154</v>
      </c>
      <c r="B46" s="91"/>
      <c r="C46" s="91"/>
      <c r="D46" s="91"/>
    </row>
    <row r="47" spans="1:5" ht="64.5" customHeight="1">
      <c r="A47" s="91" t="s">
        <v>155</v>
      </c>
      <c r="B47" s="91"/>
      <c r="C47" s="91"/>
      <c r="D47" s="91"/>
    </row>
    <row r="49" spans="1:4" ht="13.5" customHeight="1">
      <c r="A49" s="87" t="s">
        <v>126</v>
      </c>
      <c r="B49" s="87"/>
      <c r="C49" s="87"/>
      <c r="D49" s="8" t="s">
        <v>127</v>
      </c>
    </row>
    <row r="50" spans="1:4" ht="60.75" customHeight="1">
      <c r="A50" s="93" t="s">
        <v>128</v>
      </c>
      <c r="B50" s="93"/>
      <c r="C50" s="51"/>
      <c r="D50" s="51"/>
    </row>
    <row r="51" spans="1:4" ht="60.75" customHeight="1">
      <c r="A51" s="94" t="s">
        <v>129</v>
      </c>
      <c r="B51" s="94"/>
      <c r="C51" s="53"/>
      <c r="D51" s="52"/>
    </row>
  </sheetData>
  <sheetProtection selectLockedCells="1" selectUnlockedCells="1"/>
  <mergeCells count="17">
    <mergeCell ref="A50:B50"/>
    <mergeCell ref="A51:B51"/>
    <mergeCell ref="A34:C34"/>
    <mergeCell ref="A47:D47"/>
    <mergeCell ref="A46:D46"/>
    <mergeCell ref="B15:C15"/>
    <mergeCell ref="B17:C17"/>
    <mergeCell ref="B21:C21"/>
    <mergeCell ref="B23:C23"/>
    <mergeCell ref="B26:C26"/>
    <mergeCell ref="B28:C28"/>
    <mergeCell ref="B30:C30"/>
    <mergeCell ref="B32:C32"/>
    <mergeCell ref="A49:C49"/>
    <mergeCell ref="B19:C19"/>
    <mergeCell ref="A38:C38"/>
    <mergeCell ref="A40:D45"/>
  </mergeCells>
  <printOptions horizontalCentered="1"/>
  <pageMargins left="0.27569444444444446" right="0.35416666666666669" top="0.94513888888888897" bottom="0.27569444444444446" header="0.39374999999999999" footer="0.51180555555555551"/>
  <pageSetup paperSize="9" scale="82" firstPageNumber="0" orientation="portrait" horizontalDpi="300" verticalDpi="300" r:id="rId1"/>
  <headerFooter alignWithMargins="0">
    <oddHeader>&amp;C&amp;"Courier New CE,Tučné"&amp;18Obec Libotov    IČO: 00578193
Schválený rozpočet obce 2020 - příjmy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149"/>
  <sheetViews>
    <sheetView view="pageLayout" zoomScaleNormal="80" workbookViewId="0">
      <selection activeCell="D46" sqref="D46"/>
    </sheetView>
  </sheetViews>
  <sheetFormatPr defaultRowHeight="13.5"/>
  <cols>
    <col min="1" max="1" width="5.85546875" style="29" customWidth="1"/>
    <col min="2" max="2" width="6.7109375" style="29" customWidth="1"/>
    <col min="3" max="3" width="85.7109375" style="29" customWidth="1"/>
    <col min="4" max="4" width="25.42578125" style="30" customWidth="1"/>
    <col min="5" max="5" width="57.42578125" style="29" customWidth="1"/>
    <col min="6" max="16384" width="9.140625" style="29"/>
  </cols>
  <sheetData>
    <row r="1" spans="1:4" s="7" customFormat="1" ht="22.5">
      <c r="A1" s="4" t="s">
        <v>0</v>
      </c>
      <c r="B1" s="4" t="s">
        <v>1</v>
      </c>
      <c r="C1" s="5" t="s">
        <v>2</v>
      </c>
      <c r="D1" s="6" t="s">
        <v>152</v>
      </c>
    </row>
    <row r="2" spans="1:4" s="34" customFormat="1">
      <c r="A2" s="8">
        <v>1032</v>
      </c>
      <c r="B2" s="8">
        <v>5139</v>
      </c>
      <c r="C2" s="32" t="s">
        <v>30</v>
      </c>
      <c r="D2" s="33">
        <v>100000</v>
      </c>
    </row>
    <row r="3" spans="1:4" s="34" customFormat="1" ht="29.25" customHeight="1">
      <c r="A3" s="8">
        <v>1032</v>
      </c>
      <c r="B3" s="8">
        <v>5169</v>
      </c>
      <c r="C3" s="32" t="s">
        <v>31</v>
      </c>
      <c r="D3" s="33">
        <v>125000</v>
      </c>
    </row>
    <row r="4" spans="1:4" s="36" customFormat="1" ht="13.5" customHeight="1">
      <c r="A4" s="15">
        <v>1032</v>
      </c>
      <c r="B4" s="86" t="s">
        <v>16</v>
      </c>
      <c r="C4" s="86"/>
      <c r="D4" s="35">
        <f>SUM(D2:D3)</f>
        <v>225000</v>
      </c>
    </row>
    <row r="5" spans="1:4" s="31" customFormat="1">
      <c r="A5" s="8">
        <v>2212</v>
      </c>
      <c r="B5" s="8">
        <v>5139</v>
      </c>
      <c r="C5" s="9" t="s">
        <v>32</v>
      </c>
      <c r="D5" s="37">
        <v>30000</v>
      </c>
    </row>
    <row r="6" spans="1:4" s="31" customFormat="1">
      <c r="A6" s="8">
        <v>2212</v>
      </c>
      <c r="B6" s="8">
        <v>5169</v>
      </c>
      <c r="C6" s="9" t="s">
        <v>33</v>
      </c>
      <c r="D6" s="33">
        <v>50000</v>
      </c>
    </row>
    <row r="7" spans="1:4" s="31" customFormat="1">
      <c r="A7" s="8">
        <v>2212</v>
      </c>
      <c r="B7" s="8">
        <v>5171</v>
      </c>
      <c r="C7" s="9" t="s">
        <v>34</v>
      </c>
      <c r="D7" s="33">
        <v>20000</v>
      </c>
    </row>
    <row r="8" spans="1:4" s="36" customFormat="1" ht="13.5" customHeight="1">
      <c r="A8" s="15">
        <v>2212</v>
      </c>
      <c r="B8" s="86" t="s">
        <v>35</v>
      </c>
      <c r="C8" s="86"/>
      <c r="D8" s="35">
        <f>SUM(D5:D7)</f>
        <v>100000</v>
      </c>
    </row>
    <row r="9" spans="1:4" s="36" customFormat="1">
      <c r="A9" s="8">
        <v>2310</v>
      </c>
      <c r="B9" s="8">
        <v>5171</v>
      </c>
      <c r="C9" s="9" t="s">
        <v>36</v>
      </c>
      <c r="D9" s="33">
        <v>25000</v>
      </c>
    </row>
    <row r="10" spans="1:4" s="36" customFormat="1">
      <c r="A10" s="8">
        <v>2310</v>
      </c>
      <c r="B10" s="8">
        <v>5171</v>
      </c>
      <c r="C10" s="9" t="s">
        <v>37</v>
      </c>
      <c r="D10" s="33">
        <v>10000</v>
      </c>
    </row>
    <row r="11" spans="1:4" s="36" customFormat="1">
      <c r="A11" s="8">
        <v>2310</v>
      </c>
      <c r="B11" s="8">
        <v>5169</v>
      </c>
      <c r="C11" s="9" t="s">
        <v>38</v>
      </c>
      <c r="D11" s="33">
        <v>200000</v>
      </c>
    </row>
    <row r="12" spans="1:4" s="36" customFormat="1">
      <c r="A12" s="8">
        <v>2310</v>
      </c>
      <c r="B12" s="8">
        <v>5365</v>
      </c>
      <c r="C12" s="9" t="s">
        <v>135</v>
      </c>
      <c r="D12" s="33">
        <v>4000</v>
      </c>
    </row>
    <row r="13" spans="1:4" s="36" customFormat="1" ht="13.5" customHeight="1">
      <c r="A13" s="15">
        <v>2310</v>
      </c>
      <c r="B13" s="86" t="s">
        <v>39</v>
      </c>
      <c r="C13" s="86"/>
      <c r="D13" s="35">
        <f>SUM(D9:D12)</f>
        <v>239000</v>
      </c>
    </row>
    <row r="14" spans="1:4" s="31" customFormat="1">
      <c r="A14" s="8">
        <v>2321</v>
      </c>
      <c r="B14" s="8">
        <v>5139</v>
      </c>
      <c r="C14" s="9" t="s">
        <v>40</v>
      </c>
      <c r="D14" s="37">
        <v>5000</v>
      </c>
    </row>
    <row r="15" spans="1:4" s="31" customFormat="1" ht="27.75" customHeight="1">
      <c r="A15" s="8">
        <v>2321</v>
      </c>
      <c r="B15" s="8">
        <v>5169</v>
      </c>
      <c r="C15" s="9" t="s">
        <v>41</v>
      </c>
      <c r="D15" s="37">
        <v>40000</v>
      </c>
    </row>
    <row r="16" spans="1:4" s="31" customFormat="1">
      <c r="A16" s="8">
        <v>2321</v>
      </c>
      <c r="B16" s="8">
        <v>5171</v>
      </c>
      <c r="C16" s="9" t="s">
        <v>42</v>
      </c>
      <c r="D16" s="37">
        <v>10000</v>
      </c>
    </row>
    <row r="17" spans="1:4" s="36" customFormat="1" ht="13.5" customHeight="1">
      <c r="A17" s="15">
        <v>2321</v>
      </c>
      <c r="B17" s="86" t="s">
        <v>43</v>
      </c>
      <c r="C17" s="86"/>
      <c r="D17" s="35">
        <f>SUM(D14:D16)</f>
        <v>55000</v>
      </c>
    </row>
    <row r="18" spans="1:4" s="36" customFormat="1">
      <c r="A18" s="8">
        <v>3111</v>
      </c>
      <c r="B18" s="8">
        <v>5171</v>
      </c>
      <c r="C18" s="9" t="s">
        <v>44</v>
      </c>
      <c r="D18" s="33">
        <v>0</v>
      </c>
    </row>
    <row r="19" spans="1:4" s="36" customFormat="1">
      <c r="A19" s="8">
        <v>3111</v>
      </c>
      <c r="B19" s="8">
        <v>5137</v>
      </c>
      <c r="C19" s="9" t="s">
        <v>136</v>
      </c>
      <c r="D19" s="33">
        <v>10000</v>
      </c>
    </row>
    <row r="20" spans="1:4" s="36" customFormat="1">
      <c r="A20" s="8">
        <v>3111</v>
      </c>
      <c r="B20" s="8">
        <v>5156</v>
      </c>
      <c r="C20" s="9" t="s">
        <v>137</v>
      </c>
      <c r="D20" s="33">
        <v>0</v>
      </c>
    </row>
    <row r="21" spans="1:4" s="36" customFormat="1">
      <c r="A21" s="8">
        <v>3111</v>
      </c>
      <c r="B21" s="8">
        <v>5169</v>
      </c>
      <c r="C21" s="9" t="s">
        <v>138</v>
      </c>
      <c r="D21" s="33">
        <v>5000</v>
      </c>
    </row>
    <row r="22" spans="1:4" s="36" customFormat="1">
      <c r="A22" s="8">
        <v>3111</v>
      </c>
      <c r="B22" s="8">
        <v>5171</v>
      </c>
      <c r="C22" s="9" t="s">
        <v>60</v>
      </c>
      <c r="D22" s="33">
        <v>30000</v>
      </c>
    </row>
    <row r="23" spans="1:4" s="36" customFormat="1">
      <c r="A23" s="8">
        <v>3111</v>
      </c>
      <c r="B23" s="8">
        <v>5331</v>
      </c>
      <c r="C23" s="9" t="s">
        <v>45</v>
      </c>
      <c r="D23" s="33">
        <v>132000</v>
      </c>
    </row>
    <row r="24" spans="1:4" s="36" customFormat="1" ht="13.5" customHeight="1">
      <c r="A24" s="15">
        <v>3111</v>
      </c>
      <c r="B24" s="86" t="s">
        <v>46</v>
      </c>
      <c r="C24" s="86"/>
      <c r="D24" s="35">
        <f>SUM(D18:D23)</f>
        <v>177000</v>
      </c>
    </row>
    <row r="25" spans="1:4" s="36" customFormat="1">
      <c r="A25" s="8">
        <v>3341</v>
      </c>
      <c r="B25" s="8">
        <v>5169</v>
      </c>
      <c r="C25" s="9" t="s">
        <v>47</v>
      </c>
      <c r="D25" s="37">
        <v>5000</v>
      </c>
    </row>
    <row r="26" spans="1:4" s="36" customFormat="1" ht="13.5" customHeight="1">
      <c r="A26" s="15">
        <v>3341</v>
      </c>
      <c r="B26" s="86" t="s">
        <v>48</v>
      </c>
      <c r="C26" s="86"/>
      <c r="D26" s="35">
        <f>D25</f>
        <v>5000</v>
      </c>
    </row>
    <row r="27" spans="1:4">
      <c r="A27" s="8">
        <v>3399</v>
      </c>
      <c r="B27" s="8">
        <v>5021</v>
      </c>
      <c r="C27" s="9" t="s">
        <v>49</v>
      </c>
      <c r="D27" s="37">
        <v>10000</v>
      </c>
    </row>
    <row r="28" spans="1:4">
      <c r="A28" s="8">
        <v>3399</v>
      </c>
      <c r="B28" s="8">
        <v>5139</v>
      </c>
      <c r="C28" s="9" t="s">
        <v>50</v>
      </c>
      <c r="D28" s="37">
        <v>13000</v>
      </c>
    </row>
    <row r="29" spans="1:4">
      <c r="A29" s="8">
        <v>3399</v>
      </c>
      <c r="B29" s="8">
        <v>5169</v>
      </c>
      <c r="C29" s="9" t="s">
        <v>51</v>
      </c>
      <c r="D29" s="37">
        <v>10000</v>
      </c>
    </row>
    <row r="30" spans="1:4" ht="27">
      <c r="A30" s="8">
        <v>3399</v>
      </c>
      <c r="B30" s="8">
        <v>5175</v>
      </c>
      <c r="C30" s="9" t="s">
        <v>52</v>
      </c>
      <c r="D30" s="37">
        <v>45000</v>
      </c>
    </row>
    <row r="31" spans="1:4">
      <c r="A31" s="8">
        <v>3399</v>
      </c>
      <c r="B31" s="8">
        <v>5194</v>
      </c>
      <c r="C31" s="9" t="s">
        <v>53</v>
      </c>
      <c r="D31" s="37">
        <v>40000</v>
      </c>
    </row>
    <row r="32" spans="1:4">
      <c r="A32" s="8">
        <v>3399</v>
      </c>
      <c r="B32" s="8">
        <v>5492</v>
      </c>
      <c r="C32" s="9" t="s">
        <v>54</v>
      </c>
      <c r="D32" s="37">
        <v>20000</v>
      </c>
    </row>
    <row r="33" spans="1:255" s="38" customFormat="1" ht="27" customHeight="1">
      <c r="A33" s="15">
        <v>3399</v>
      </c>
      <c r="B33" s="86" t="s">
        <v>55</v>
      </c>
      <c r="C33" s="86"/>
      <c r="D33" s="35">
        <f>SUM(D27:D32)</f>
        <v>138000</v>
      </c>
    </row>
    <row r="34" spans="1:255" s="21" customFormat="1">
      <c r="A34" s="8">
        <v>3412</v>
      </c>
      <c r="B34" s="8">
        <v>5139</v>
      </c>
      <c r="C34" s="9" t="s">
        <v>56</v>
      </c>
      <c r="D34" s="39">
        <v>12000</v>
      </c>
      <c r="E34" s="40"/>
      <c r="H34" s="22"/>
      <c r="I34" s="40"/>
      <c r="L34" s="22"/>
      <c r="M34" s="40"/>
      <c r="P34" s="22"/>
      <c r="Q34" s="40"/>
      <c r="T34" s="22"/>
      <c r="U34" s="40"/>
      <c r="X34" s="22"/>
      <c r="Y34" s="40"/>
      <c r="AB34" s="22"/>
      <c r="AC34" s="40"/>
      <c r="AF34" s="22"/>
      <c r="AG34" s="40"/>
      <c r="AJ34" s="22"/>
      <c r="AK34" s="40"/>
      <c r="AN34" s="22"/>
      <c r="AO34" s="40"/>
      <c r="AR34" s="22"/>
      <c r="AS34" s="40"/>
      <c r="AV34" s="22"/>
      <c r="AW34" s="40"/>
      <c r="AZ34" s="22"/>
      <c r="BA34" s="40"/>
      <c r="BD34" s="22"/>
      <c r="BE34" s="40"/>
      <c r="BH34" s="22"/>
      <c r="BI34" s="40"/>
      <c r="BL34" s="22"/>
      <c r="BM34" s="40"/>
      <c r="BP34" s="22"/>
      <c r="BQ34" s="40"/>
      <c r="BT34" s="22"/>
      <c r="BU34" s="40"/>
      <c r="BX34" s="22"/>
      <c r="BY34" s="40"/>
      <c r="CB34" s="22"/>
      <c r="CC34" s="40"/>
      <c r="CF34" s="22"/>
      <c r="CG34" s="40"/>
      <c r="CJ34" s="22"/>
      <c r="CK34" s="40"/>
      <c r="CN34" s="22"/>
      <c r="CO34" s="40"/>
      <c r="CR34" s="22"/>
      <c r="CS34" s="40"/>
      <c r="CV34" s="22"/>
      <c r="CW34" s="40"/>
      <c r="CZ34" s="22"/>
      <c r="DA34" s="40"/>
      <c r="DD34" s="22"/>
      <c r="DE34" s="40"/>
      <c r="DH34" s="22"/>
      <c r="DI34" s="40"/>
      <c r="DL34" s="22"/>
      <c r="DM34" s="40"/>
      <c r="DP34" s="22"/>
      <c r="DQ34" s="40"/>
      <c r="DT34" s="22"/>
      <c r="DU34" s="40"/>
      <c r="DX34" s="22"/>
      <c r="DY34" s="40"/>
      <c r="EB34" s="22"/>
      <c r="EC34" s="40"/>
      <c r="EF34" s="22"/>
      <c r="EG34" s="40"/>
      <c r="EJ34" s="22"/>
      <c r="EK34" s="40"/>
      <c r="EN34" s="22"/>
      <c r="EO34" s="40"/>
      <c r="ER34" s="22"/>
      <c r="ES34" s="40"/>
      <c r="EV34" s="22"/>
      <c r="EW34" s="40"/>
      <c r="EZ34" s="22"/>
      <c r="FA34" s="40"/>
      <c r="FD34" s="22"/>
      <c r="FE34" s="40"/>
      <c r="FH34" s="22"/>
      <c r="FI34" s="40"/>
      <c r="FL34" s="22"/>
      <c r="FM34" s="40"/>
      <c r="FP34" s="22"/>
      <c r="FQ34" s="40"/>
      <c r="FT34" s="22"/>
      <c r="FU34" s="40"/>
      <c r="FX34" s="22"/>
      <c r="FY34" s="40"/>
      <c r="GB34" s="22"/>
      <c r="GC34" s="40"/>
      <c r="GF34" s="22"/>
      <c r="GG34" s="40"/>
      <c r="GJ34" s="22"/>
      <c r="GK34" s="40"/>
      <c r="GN34" s="22"/>
      <c r="GO34" s="40"/>
      <c r="GR34" s="22"/>
      <c r="GS34" s="40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</row>
    <row r="35" spans="1:255" s="21" customFormat="1">
      <c r="A35" s="8">
        <v>3412</v>
      </c>
      <c r="B35" s="8">
        <v>5137</v>
      </c>
      <c r="C35" s="9" t="s">
        <v>139</v>
      </c>
      <c r="D35" s="39">
        <v>5000</v>
      </c>
      <c r="E35" s="40"/>
      <c r="H35" s="22"/>
      <c r="I35" s="40"/>
      <c r="L35" s="22"/>
      <c r="M35" s="40"/>
      <c r="P35" s="22"/>
      <c r="Q35" s="40"/>
      <c r="T35" s="22"/>
      <c r="U35" s="40"/>
      <c r="X35" s="22"/>
      <c r="Y35" s="40"/>
      <c r="AB35" s="22"/>
      <c r="AC35" s="40"/>
      <c r="AF35" s="22"/>
      <c r="AG35" s="40"/>
      <c r="AJ35" s="22"/>
      <c r="AK35" s="40"/>
      <c r="AN35" s="22"/>
      <c r="AO35" s="40"/>
      <c r="AR35" s="22"/>
      <c r="AS35" s="40"/>
      <c r="AV35" s="22"/>
      <c r="AW35" s="40"/>
      <c r="AZ35" s="22"/>
      <c r="BA35" s="40"/>
      <c r="BD35" s="22"/>
      <c r="BE35" s="40"/>
      <c r="BH35" s="22"/>
      <c r="BI35" s="40"/>
      <c r="BL35" s="22"/>
      <c r="BM35" s="40"/>
      <c r="BP35" s="22"/>
      <c r="BQ35" s="40"/>
      <c r="BT35" s="22"/>
      <c r="BU35" s="40"/>
      <c r="BX35" s="22"/>
      <c r="BY35" s="40"/>
      <c r="CB35" s="22"/>
      <c r="CC35" s="40"/>
      <c r="CF35" s="22"/>
      <c r="CG35" s="40"/>
      <c r="CJ35" s="22"/>
      <c r="CK35" s="40"/>
      <c r="CN35" s="22"/>
      <c r="CO35" s="40"/>
      <c r="CR35" s="22"/>
      <c r="CS35" s="40"/>
      <c r="CV35" s="22"/>
      <c r="CW35" s="40"/>
      <c r="CZ35" s="22"/>
      <c r="DA35" s="40"/>
      <c r="DD35" s="22"/>
      <c r="DE35" s="40"/>
      <c r="DH35" s="22"/>
      <c r="DI35" s="40"/>
      <c r="DL35" s="22"/>
      <c r="DM35" s="40"/>
      <c r="DP35" s="22"/>
      <c r="DQ35" s="40"/>
      <c r="DT35" s="22"/>
      <c r="DU35" s="40"/>
      <c r="DX35" s="22"/>
      <c r="DY35" s="40"/>
      <c r="EB35" s="22"/>
      <c r="EC35" s="40"/>
      <c r="EF35" s="22"/>
      <c r="EG35" s="40"/>
      <c r="EJ35" s="22"/>
      <c r="EK35" s="40"/>
      <c r="EN35" s="22"/>
      <c r="EO35" s="40"/>
      <c r="ER35" s="22"/>
      <c r="ES35" s="40"/>
      <c r="EV35" s="22"/>
      <c r="EW35" s="40"/>
      <c r="EZ35" s="22"/>
      <c r="FA35" s="40"/>
      <c r="FD35" s="22"/>
      <c r="FE35" s="40"/>
      <c r="FH35" s="22"/>
      <c r="FI35" s="40"/>
      <c r="FL35" s="22"/>
      <c r="FM35" s="40"/>
      <c r="FP35" s="22"/>
      <c r="FQ35" s="40"/>
      <c r="FT35" s="22"/>
      <c r="FU35" s="40"/>
      <c r="FX35" s="22"/>
      <c r="FY35" s="40"/>
      <c r="GB35" s="22"/>
      <c r="GC35" s="40"/>
      <c r="GF35" s="22"/>
      <c r="GG35" s="40"/>
      <c r="GJ35" s="22"/>
      <c r="GK35" s="40"/>
      <c r="GN35" s="22"/>
      <c r="GO35" s="40"/>
      <c r="GR35" s="22"/>
      <c r="GS35" s="40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</row>
    <row r="36" spans="1:255" s="21" customFormat="1">
      <c r="A36" s="8">
        <v>3412</v>
      </c>
      <c r="B36" s="8">
        <v>5153</v>
      </c>
      <c r="C36" s="9" t="s">
        <v>57</v>
      </c>
      <c r="D36" s="39">
        <v>2000</v>
      </c>
      <c r="E36" s="40"/>
      <c r="H36" s="22"/>
      <c r="I36" s="40"/>
      <c r="L36" s="22"/>
      <c r="M36" s="40"/>
      <c r="P36" s="22"/>
      <c r="Q36" s="40"/>
      <c r="T36" s="22"/>
      <c r="U36" s="40"/>
      <c r="X36" s="22"/>
      <c r="Y36" s="40"/>
      <c r="AB36" s="22"/>
      <c r="AC36" s="40"/>
      <c r="AF36" s="22"/>
      <c r="AG36" s="40"/>
      <c r="AJ36" s="22"/>
      <c r="AK36" s="40"/>
      <c r="AN36" s="22"/>
      <c r="AO36" s="40"/>
      <c r="AR36" s="22"/>
      <c r="AS36" s="40"/>
      <c r="AV36" s="22"/>
      <c r="AW36" s="40"/>
      <c r="AZ36" s="22"/>
      <c r="BA36" s="40"/>
      <c r="BD36" s="22"/>
      <c r="BE36" s="40"/>
      <c r="BH36" s="22"/>
      <c r="BI36" s="40"/>
      <c r="BL36" s="22"/>
      <c r="BM36" s="40"/>
      <c r="BP36" s="22"/>
      <c r="BQ36" s="40"/>
      <c r="BT36" s="22"/>
      <c r="BU36" s="40"/>
      <c r="BX36" s="22"/>
      <c r="BY36" s="40"/>
      <c r="CB36" s="22"/>
      <c r="CC36" s="40"/>
      <c r="CF36" s="22"/>
      <c r="CG36" s="40"/>
      <c r="CJ36" s="22"/>
      <c r="CK36" s="40"/>
      <c r="CN36" s="22"/>
      <c r="CO36" s="40"/>
      <c r="CR36" s="22"/>
      <c r="CS36" s="40"/>
      <c r="CV36" s="22"/>
      <c r="CW36" s="40"/>
      <c r="CZ36" s="22"/>
      <c r="DA36" s="40"/>
      <c r="DD36" s="22"/>
      <c r="DE36" s="40"/>
      <c r="DH36" s="22"/>
      <c r="DI36" s="40"/>
      <c r="DL36" s="22"/>
      <c r="DM36" s="40"/>
      <c r="DP36" s="22"/>
      <c r="DQ36" s="40"/>
      <c r="DT36" s="22"/>
      <c r="DU36" s="40"/>
      <c r="DX36" s="22"/>
      <c r="DY36" s="40"/>
      <c r="EB36" s="22"/>
      <c r="EC36" s="40"/>
      <c r="EF36" s="22"/>
      <c r="EG36" s="40"/>
      <c r="EJ36" s="22"/>
      <c r="EK36" s="40"/>
      <c r="EN36" s="22"/>
      <c r="EO36" s="40"/>
      <c r="ER36" s="22"/>
      <c r="ES36" s="40"/>
      <c r="EV36" s="22"/>
      <c r="EW36" s="40"/>
      <c r="EZ36" s="22"/>
      <c r="FA36" s="40"/>
      <c r="FD36" s="22"/>
      <c r="FE36" s="40"/>
      <c r="FH36" s="22"/>
      <c r="FI36" s="40"/>
      <c r="FL36" s="22"/>
      <c r="FM36" s="40"/>
      <c r="FP36" s="22"/>
      <c r="FQ36" s="40"/>
      <c r="FT36" s="22"/>
      <c r="FU36" s="40"/>
      <c r="FX36" s="22"/>
      <c r="FY36" s="40"/>
      <c r="GB36" s="22"/>
      <c r="GC36" s="40"/>
      <c r="GF36" s="22"/>
      <c r="GG36" s="40"/>
      <c r="GJ36" s="22"/>
      <c r="GK36" s="40"/>
      <c r="GN36" s="22"/>
      <c r="GO36" s="40"/>
      <c r="GR36" s="22"/>
      <c r="GS36" s="40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</row>
    <row r="37" spans="1:255" s="21" customFormat="1">
      <c r="A37" s="8">
        <v>3412</v>
      </c>
      <c r="B37" s="8">
        <v>5154</v>
      </c>
      <c r="C37" s="9" t="s">
        <v>58</v>
      </c>
      <c r="D37" s="39">
        <v>30000</v>
      </c>
      <c r="E37" s="40"/>
      <c r="H37" s="22"/>
      <c r="I37" s="40"/>
      <c r="L37" s="22"/>
      <c r="M37" s="40"/>
      <c r="P37" s="22"/>
      <c r="Q37" s="40"/>
      <c r="T37" s="22"/>
      <c r="U37" s="40"/>
      <c r="X37" s="22"/>
      <c r="Y37" s="40"/>
      <c r="AB37" s="22"/>
      <c r="AC37" s="40"/>
      <c r="AF37" s="22"/>
      <c r="AG37" s="40"/>
      <c r="AJ37" s="22"/>
      <c r="AK37" s="40"/>
      <c r="AN37" s="22"/>
      <c r="AO37" s="40"/>
      <c r="AR37" s="22"/>
      <c r="AS37" s="40"/>
      <c r="AV37" s="22"/>
      <c r="AW37" s="40"/>
      <c r="AZ37" s="22"/>
      <c r="BA37" s="40"/>
      <c r="BD37" s="22"/>
      <c r="BE37" s="40"/>
      <c r="BH37" s="22"/>
      <c r="BI37" s="40"/>
      <c r="BL37" s="22"/>
      <c r="BM37" s="40"/>
      <c r="BP37" s="22"/>
      <c r="BQ37" s="40"/>
      <c r="BT37" s="22"/>
      <c r="BU37" s="40"/>
      <c r="BX37" s="22"/>
      <c r="BY37" s="40"/>
      <c r="CB37" s="22"/>
      <c r="CC37" s="40"/>
      <c r="CF37" s="22"/>
      <c r="CG37" s="40"/>
      <c r="CJ37" s="22"/>
      <c r="CK37" s="40"/>
      <c r="CN37" s="22"/>
      <c r="CO37" s="40"/>
      <c r="CR37" s="22"/>
      <c r="CS37" s="40"/>
      <c r="CV37" s="22"/>
      <c r="CW37" s="40"/>
      <c r="CZ37" s="22"/>
      <c r="DA37" s="40"/>
      <c r="DD37" s="22"/>
      <c r="DE37" s="40"/>
      <c r="DH37" s="22"/>
      <c r="DI37" s="40"/>
      <c r="DL37" s="22"/>
      <c r="DM37" s="40"/>
      <c r="DP37" s="22"/>
      <c r="DQ37" s="40"/>
      <c r="DT37" s="22"/>
      <c r="DU37" s="40"/>
      <c r="DX37" s="22"/>
      <c r="DY37" s="40"/>
      <c r="EB37" s="22"/>
      <c r="EC37" s="40"/>
      <c r="EF37" s="22"/>
      <c r="EG37" s="40"/>
      <c r="EJ37" s="22"/>
      <c r="EK37" s="40"/>
      <c r="EN37" s="22"/>
      <c r="EO37" s="40"/>
      <c r="ER37" s="22"/>
      <c r="ES37" s="40"/>
      <c r="EV37" s="22"/>
      <c r="EW37" s="40"/>
      <c r="EZ37" s="22"/>
      <c r="FA37" s="40"/>
      <c r="FD37" s="22"/>
      <c r="FE37" s="40"/>
      <c r="FH37" s="22"/>
      <c r="FI37" s="40"/>
      <c r="FL37" s="22"/>
      <c r="FM37" s="40"/>
      <c r="FP37" s="22"/>
      <c r="FQ37" s="40"/>
      <c r="FT37" s="22"/>
      <c r="FU37" s="40"/>
      <c r="FX37" s="22"/>
      <c r="FY37" s="40"/>
      <c r="GB37" s="22"/>
      <c r="GC37" s="40"/>
      <c r="GF37" s="22"/>
      <c r="GG37" s="40"/>
      <c r="GJ37" s="22"/>
      <c r="GK37" s="40"/>
      <c r="GN37" s="22"/>
      <c r="GO37" s="40"/>
      <c r="GR37" s="22"/>
      <c r="GS37" s="40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</row>
    <row r="38" spans="1:255" s="21" customFormat="1">
      <c r="A38" s="8">
        <v>3412</v>
      </c>
      <c r="B38" s="8">
        <v>5169</v>
      </c>
      <c r="C38" s="9" t="s">
        <v>59</v>
      </c>
      <c r="D38" s="39">
        <v>400</v>
      </c>
      <c r="E38" s="40"/>
      <c r="H38" s="22"/>
      <c r="I38" s="40"/>
      <c r="L38" s="22"/>
      <c r="M38" s="40"/>
      <c r="P38" s="22"/>
      <c r="Q38" s="40"/>
      <c r="T38" s="22"/>
      <c r="U38" s="40"/>
      <c r="X38" s="22"/>
      <c r="Y38" s="40"/>
      <c r="AB38" s="22"/>
      <c r="AC38" s="40"/>
      <c r="AF38" s="22"/>
      <c r="AG38" s="40"/>
      <c r="AJ38" s="22"/>
      <c r="AK38" s="40"/>
      <c r="AN38" s="22"/>
      <c r="AO38" s="40"/>
      <c r="AR38" s="22"/>
      <c r="AS38" s="40"/>
      <c r="AV38" s="22"/>
      <c r="AW38" s="40"/>
      <c r="AZ38" s="22"/>
      <c r="BA38" s="40"/>
      <c r="BD38" s="22"/>
      <c r="BE38" s="40"/>
      <c r="BH38" s="22"/>
      <c r="BI38" s="40"/>
      <c r="BL38" s="22"/>
      <c r="BM38" s="40"/>
      <c r="BP38" s="22"/>
      <c r="BQ38" s="40"/>
      <c r="BT38" s="22"/>
      <c r="BU38" s="40"/>
      <c r="BX38" s="22"/>
      <c r="BY38" s="40"/>
      <c r="CB38" s="22"/>
      <c r="CC38" s="40"/>
      <c r="CF38" s="22"/>
      <c r="CG38" s="40"/>
      <c r="CJ38" s="22"/>
      <c r="CK38" s="40"/>
      <c r="CN38" s="22"/>
      <c r="CO38" s="40"/>
      <c r="CR38" s="22"/>
      <c r="CS38" s="40"/>
      <c r="CV38" s="22"/>
      <c r="CW38" s="40"/>
      <c r="CZ38" s="22"/>
      <c r="DA38" s="40"/>
      <c r="DD38" s="22"/>
      <c r="DE38" s="40"/>
      <c r="DH38" s="22"/>
      <c r="DI38" s="40"/>
      <c r="DL38" s="22"/>
      <c r="DM38" s="40"/>
      <c r="DP38" s="22"/>
      <c r="DQ38" s="40"/>
      <c r="DT38" s="22"/>
      <c r="DU38" s="40"/>
      <c r="DX38" s="22"/>
      <c r="DY38" s="40"/>
      <c r="EB38" s="22"/>
      <c r="EC38" s="40"/>
      <c r="EF38" s="22"/>
      <c r="EG38" s="40"/>
      <c r="EJ38" s="22"/>
      <c r="EK38" s="40"/>
      <c r="EN38" s="22"/>
      <c r="EO38" s="40"/>
      <c r="ER38" s="22"/>
      <c r="ES38" s="40"/>
      <c r="EV38" s="22"/>
      <c r="EW38" s="40"/>
      <c r="EZ38" s="22"/>
      <c r="FA38" s="40"/>
      <c r="FD38" s="22"/>
      <c r="FE38" s="40"/>
      <c r="FH38" s="22"/>
      <c r="FI38" s="40"/>
      <c r="FL38" s="22"/>
      <c r="FM38" s="40"/>
      <c r="FP38" s="22"/>
      <c r="FQ38" s="40"/>
      <c r="FT38" s="22"/>
      <c r="FU38" s="40"/>
      <c r="FX38" s="22"/>
      <c r="FY38" s="40"/>
      <c r="GB38" s="22"/>
      <c r="GC38" s="40"/>
      <c r="GF38" s="22"/>
      <c r="GG38" s="40"/>
      <c r="GJ38" s="22"/>
      <c r="GK38" s="40"/>
      <c r="GN38" s="22"/>
      <c r="GO38" s="40"/>
      <c r="GR38" s="22"/>
      <c r="GS38" s="40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</row>
    <row r="39" spans="1:255" s="21" customFormat="1">
      <c r="A39" s="8">
        <v>3412</v>
      </c>
      <c r="B39" s="8">
        <v>5171</v>
      </c>
      <c r="C39" s="9" t="s">
        <v>149</v>
      </c>
      <c r="D39" s="39">
        <v>80000</v>
      </c>
      <c r="E39" s="40"/>
      <c r="H39" s="22"/>
      <c r="I39" s="40"/>
      <c r="L39" s="22"/>
      <c r="M39" s="40"/>
      <c r="P39" s="22"/>
      <c r="Q39" s="40"/>
      <c r="T39" s="22"/>
      <c r="U39" s="40"/>
      <c r="X39" s="22"/>
      <c r="Y39" s="40"/>
      <c r="AB39" s="22"/>
      <c r="AC39" s="40"/>
      <c r="AF39" s="22"/>
      <c r="AG39" s="40"/>
      <c r="AJ39" s="22"/>
      <c r="AK39" s="40"/>
      <c r="AN39" s="22"/>
      <c r="AO39" s="40"/>
      <c r="AR39" s="22"/>
      <c r="AS39" s="40"/>
      <c r="AV39" s="22"/>
      <c r="AW39" s="40"/>
      <c r="AZ39" s="22"/>
      <c r="BA39" s="40"/>
      <c r="BD39" s="22"/>
      <c r="BE39" s="40"/>
      <c r="BH39" s="22"/>
      <c r="BI39" s="40"/>
      <c r="BL39" s="22"/>
      <c r="BM39" s="40"/>
      <c r="BP39" s="22"/>
      <c r="BQ39" s="40"/>
      <c r="BT39" s="22"/>
      <c r="BU39" s="40"/>
      <c r="BX39" s="22"/>
      <c r="BY39" s="40"/>
      <c r="CB39" s="22"/>
      <c r="CC39" s="40"/>
      <c r="CF39" s="22"/>
      <c r="CG39" s="40"/>
      <c r="CJ39" s="22"/>
      <c r="CK39" s="40"/>
      <c r="CN39" s="22"/>
      <c r="CO39" s="40"/>
      <c r="CR39" s="22"/>
      <c r="CS39" s="40"/>
      <c r="CV39" s="22"/>
      <c r="CW39" s="40"/>
      <c r="CZ39" s="22"/>
      <c r="DA39" s="40"/>
      <c r="DD39" s="22"/>
      <c r="DE39" s="40"/>
      <c r="DH39" s="22"/>
      <c r="DI39" s="40"/>
      <c r="DL39" s="22"/>
      <c r="DM39" s="40"/>
      <c r="DP39" s="22"/>
      <c r="DQ39" s="40"/>
      <c r="DT39" s="22"/>
      <c r="DU39" s="40"/>
      <c r="DX39" s="22"/>
      <c r="DY39" s="40"/>
      <c r="EB39" s="22"/>
      <c r="EC39" s="40"/>
      <c r="EF39" s="22"/>
      <c r="EG39" s="40"/>
      <c r="EJ39" s="22"/>
      <c r="EK39" s="40"/>
      <c r="EN39" s="22"/>
      <c r="EO39" s="40"/>
      <c r="ER39" s="22"/>
      <c r="ES39" s="40"/>
      <c r="EV39" s="22"/>
      <c r="EW39" s="40"/>
      <c r="EZ39" s="22"/>
      <c r="FA39" s="40"/>
      <c r="FD39" s="22"/>
      <c r="FE39" s="40"/>
      <c r="FH39" s="22"/>
      <c r="FI39" s="40"/>
      <c r="FL39" s="22"/>
      <c r="FM39" s="40"/>
      <c r="FP39" s="22"/>
      <c r="FQ39" s="40"/>
      <c r="FT39" s="22"/>
      <c r="FU39" s="40"/>
      <c r="FX39" s="22"/>
      <c r="FY39" s="40"/>
      <c r="GB39" s="22"/>
      <c r="GC39" s="40"/>
      <c r="GF39" s="22"/>
      <c r="GG39" s="40"/>
      <c r="GJ39" s="22"/>
      <c r="GK39" s="40"/>
      <c r="GN39" s="22"/>
      <c r="GO39" s="40"/>
      <c r="GR39" s="22"/>
      <c r="GS39" s="40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</row>
    <row r="40" spans="1:255" s="21" customFormat="1">
      <c r="A40" s="8">
        <v>3412</v>
      </c>
      <c r="B40" s="8">
        <v>6121</v>
      </c>
      <c r="C40" s="9" t="s">
        <v>148</v>
      </c>
      <c r="D40" s="39">
        <f>20000+70000</f>
        <v>90000</v>
      </c>
      <c r="E40" s="40"/>
      <c r="H40" s="22"/>
      <c r="I40" s="40"/>
      <c r="L40" s="22"/>
      <c r="M40" s="40"/>
      <c r="P40" s="22"/>
      <c r="Q40" s="40"/>
      <c r="T40" s="22"/>
      <c r="U40" s="40"/>
      <c r="X40" s="22"/>
      <c r="Y40" s="40"/>
      <c r="AB40" s="22"/>
      <c r="AC40" s="40"/>
      <c r="AF40" s="22"/>
      <c r="AG40" s="40"/>
      <c r="AJ40" s="22"/>
      <c r="AK40" s="40"/>
      <c r="AN40" s="22"/>
      <c r="AO40" s="40"/>
      <c r="AR40" s="22"/>
      <c r="AS40" s="40"/>
      <c r="AV40" s="22"/>
      <c r="AW40" s="40"/>
      <c r="AZ40" s="22"/>
      <c r="BA40" s="40"/>
      <c r="BD40" s="22"/>
      <c r="BE40" s="40"/>
      <c r="BH40" s="22"/>
      <c r="BI40" s="40"/>
      <c r="BL40" s="22"/>
      <c r="BM40" s="40"/>
      <c r="BP40" s="22"/>
      <c r="BQ40" s="40"/>
      <c r="BT40" s="22"/>
      <c r="BU40" s="40"/>
      <c r="BX40" s="22"/>
      <c r="BY40" s="40"/>
      <c r="CB40" s="22"/>
      <c r="CC40" s="40"/>
      <c r="CF40" s="22"/>
      <c r="CG40" s="40"/>
      <c r="CJ40" s="22"/>
      <c r="CK40" s="40"/>
      <c r="CN40" s="22"/>
      <c r="CO40" s="40"/>
      <c r="CR40" s="22"/>
      <c r="CS40" s="40"/>
      <c r="CV40" s="22"/>
      <c r="CW40" s="40"/>
      <c r="CZ40" s="22"/>
      <c r="DA40" s="40"/>
      <c r="DD40" s="22"/>
      <c r="DE40" s="40"/>
      <c r="DH40" s="22"/>
      <c r="DI40" s="40"/>
      <c r="DL40" s="22"/>
      <c r="DM40" s="40"/>
      <c r="DP40" s="22"/>
      <c r="DQ40" s="40"/>
      <c r="DT40" s="22"/>
      <c r="DU40" s="40"/>
      <c r="DX40" s="22"/>
      <c r="DY40" s="40"/>
      <c r="EB40" s="22"/>
      <c r="EC40" s="40"/>
      <c r="EF40" s="22"/>
      <c r="EG40" s="40"/>
      <c r="EJ40" s="22"/>
      <c r="EK40" s="40"/>
      <c r="EN40" s="22"/>
      <c r="EO40" s="40"/>
      <c r="ER40" s="22"/>
      <c r="ES40" s="40"/>
      <c r="EV40" s="22"/>
      <c r="EW40" s="40"/>
      <c r="EZ40" s="22"/>
      <c r="FA40" s="40"/>
      <c r="FD40" s="22"/>
      <c r="FE40" s="40"/>
      <c r="FH40" s="22"/>
      <c r="FI40" s="40"/>
      <c r="FL40" s="22"/>
      <c r="FM40" s="40"/>
      <c r="FP40" s="22"/>
      <c r="FQ40" s="40"/>
      <c r="FT40" s="22"/>
      <c r="FU40" s="40"/>
      <c r="FX40" s="22"/>
      <c r="FY40" s="40"/>
      <c r="GB40" s="22"/>
      <c r="GC40" s="40"/>
      <c r="GF40" s="22"/>
      <c r="GG40" s="40"/>
      <c r="GJ40" s="22"/>
      <c r="GK40" s="40"/>
      <c r="GN40" s="22"/>
      <c r="GO40" s="40"/>
      <c r="GR40" s="22"/>
      <c r="GS40" s="40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</row>
    <row r="41" spans="1:255" s="44" customFormat="1" ht="13.5" customHeight="1">
      <c r="A41" s="15">
        <v>3412</v>
      </c>
      <c r="B41" s="86" t="s">
        <v>61</v>
      </c>
      <c r="C41" s="86"/>
      <c r="D41" s="41">
        <f>SUM(D34:D40)</f>
        <v>219400</v>
      </c>
      <c r="E41" s="42"/>
      <c r="F41" s="43"/>
      <c r="G41" s="98"/>
      <c r="H41" s="98"/>
      <c r="I41" s="42"/>
      <c r="J41" s="43"/>
      <c r="K41" s="98"/>
      <c r="L41" s="98"/>
      <c r="M41" s="42"/>
      <c r="N41" s="43"/>
      <c r="O41" s="98"/>
      <c r="P41" s="98"/>
      <c r="Q41" s="42"/>
      <c r="R41" s="43"/>
      <c r="S41" s="98"/>
      <c r="T41" s="98"/>
      <c r="U41" s="42"/>
      <c r="V41" s="43"/>
      <c r="W41" s="98"/>
      <c r="X41" s="98"/>
      <c r="Y41" s="42"/>
      <c r="Z41" s="43"/>
      <c r="AA41" s="98"/>
      <c r="AB41" s="98"/>
      <c r="AC41" s="42"/>
      <c r="AD41" s="43"/>
      <c r="AE41" s="98"/>
      <c r="AF41" s="98"/>
      <c r="AG41" s="42"/>
      <c r="AH41" s="43"/>
      <c r="AI41" s="98"/>
      <c r="AJ41" s="98"/>
      <c r="AK41" s="42"/>
      <c r="AL41" s="43"/>
      <c r="AM41" s="98"/>
      <c r="AN41" s="98"/>
      <c r="AO41" s="42"/>
      <c r="AP41" s="43"/>
      <c r="AQ41" s="98"/>
      <c r="AR41" s="98"/>
      <c r="AS41" s="42"/>
      <c r="AT41" s="43"/>
      <c r="AU41" s="98"/>
      <c r="AV41" s="98"/>
      <c r="AW41" s="42"/>
      <c r="AX41" s="43"/>
      <c r="AY41" s="98"/>
      <c r="AZ41" s="98"/>
      <c r="BA41" s="42"/>
      <c r="BB41" s="43"/>
      <c r="BC41" s="98"/>
      <c r="BD41" s="98"/>
      <c r="BE41" s="42"/>
      <c r="BF41" s="43"/>
      <c r="BG41" s="98"/>
      <c r="BH41" s="98"/>
      <c r="BI41" s="42"/>
      <c r="BJ41" s="43"/>
      <c r="BK41" s="98"/>
      <c r="BL41" s="98"/>
      <c r="BM41" s="42"/>
      <c r="BN41" s="43"/>
      <c r="BO41" s="98"/>
      <c r="BP41" s="98"/>
      <c r="BQ41" s="42"/>
      <c r="BR41" s="43"/>
      <c r="BS41" s="98"/>
      <c r="BT41" s="98"/>
      <c r="BU41" s="42"/>
      <c r="BV41" s="43"/>
      <c r="BW41" s="98"/>
      <c r="BX41" s="98"/>
      <c r="BY41" s="42"/>
      <c r="BZ41" s="43"/>
      <c r="CA41" s="98"/>
      <c r="CB41" s="98"/>
      <c r="CC41" s="42"/>
      <c r="CD41" s="43"/>
      <c r="CE41" s="98"/>
      <c r="CF41" s="98"/>
      <c r="CG41" s="42"/>
      <c r="CH41" s="43"/>
      <c r="CI41" s="98"/>
      <c r="CJ41" s="98"/>
      <c r="CK41" s="42"/>
      <c r="CL41" s="43"/>
      <c r="CM41" s="98"/>
      <c r="CN41" s="98"/>
      <c r="CO41" s="42"/>
      <c r="CP41" s="43"/>
      <c r="CQ41" s="98"/>
      <c r="CR41" s="98"/>
      <c r="CS41" s="42"/>
      <c r="CT41" s="43"/>
      <c r="CU41" s="98"/>
      <c r="CV41" s="98"/>
      <c r="CW41" s="42"/>
      <c r="CX41" s="43"/>
      <c r="CY41" s="98"/>
      <c r="CZ41" s="98"/>
      <c r="DA41" s="42"/>
      <c r="DB41" s="43"/>
      <c r="DC41" s="98"/>
      <c r="DD41" s="98"/>
      <c r="DE41" s="42"/>
      <c r="DF41" s="43"/>
      <c r="DG41" s="98"/>
      <c r="DH41" s="98"/>
      <c r="DI41" s="42"/>
      <c r="DJ41" s="43"/>
      <c r="DK41" s="98"/>
      <c r="DL41" s="98"/>
      <c r="DM41" s="42"/>
      <c r="DN41" s="43"/>
      <c r="DO41" s="98"/>
      <c r="DP41" s="98"/>
      <c r="DQ41" s="42"/>
      <c r="DR41" s="43"/>
      <c r="DS41" s="98"/>
      <c r="DT41" s="98"/>
      <c r="DU41" s="42"/>
      <c r="DV41" s="43"/>
      <c r="DW41" s="98"/>
      <c r="DX41" s="98"/>
      <c r="DY41" s="42"/>
      <c r="DZ41" s="43"/>
      <c r="EA41" s="98"/>
      <c r="EB41" s="98"/>
      <c r="EC41" s="42"/>
      <c r="ED41" s="43"/>
      <c r="EE41" s="98"/>
      <c r="EF41" s="98"/>
      <c r="EG41" s="42"/>
      <c r="EH41" s="43"/>
      <c r="EI41" s="98"/>
      <c r="EJ41" s="98"/>
      <c r="EK41" s="42"/>
      <c r="EL41" s="43"/>
      <c r="EM41" s="98"/>
      <c r="EN41" s="98"/>
      <c r="EO41" s="42"/>
      <c r="EP41" s="43"/>
      <c r="EQ41" s="98"/>
      <c r="ER41" s="98"/>
      <c r="ES41" s="42"/>
      <c r="ET41" s="43"/>
      <c r="EU41" s="98"/>
      <c r="EV41" s="98"/>
      <c r="EW41" s="42"/>
      <c r="EX41" s="43"/>
      <c r="EY41" s="98"/>
      <c r="EZ41" s="98"/>
      <c r="FA41" s="42"/>
      <c r="FB41" s="43"/>
      <c r="FC41" s="98"/>
      <c r="FD41" s="98"/>
      <c r="FE41" s="42"/>
      <c r="FF41" s="43"/>
      <c r="FG41" s="98"/>
      <c r="FH41" s="98"/>
      <c r="FI41" s="42"/>
      <c r="FJ41" s="43"/>
      <c r="FK41" s="98"/>
      <c r="FL41" s="98"/>
      <c r="FM41" s="42"/>
      <c r="FN41" s="43"/>
      <c r="FO41" s="98"/>
      <c r="FP41" s="98"/>
      <c r="FQ41" s="42"/>
      <c r="FR41" s="43"/>
      <c r="FS41" s="98"/>
      <c r="FT41" s="98"/>
      <c r="FU41" s="42"/>
      <c r="FV41" s="43"/>
      <c r="FW41" s="98"/>
      <c r="FX41" s="98"/>
      <c r="FY41" s="42"/>
      <c r="FZ41" s="43"/>
      <c r="GA41" s="98"/>
      <c r="GB41" s="98"/>
      <c r="GC41" s="42"/>
      <c r="GD41" s="43"/>
      <c r="GE41" s="98"/>
      <c r="GF41" s="98"/>
      <c r="GG41" s="42"/>
      <c r="GH41" s="43"/>
      <c r="GI41" s="98"/>
      <c r="GJ41" s="98"/>
      <c r="GK41" s="42"/>
      <c r="GL41" s="43"/>
      <c r="GM41" s="98"/>
      <c r="GN41" s="98"/>
      <c r="GO41" s="42"/>
      <c r="GP41" s="43"/>
      <c r="GQ41" s="98"/>
      <c r="GR41" s="98"/>
      <c r="GS41" s="42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</row>
    <row r="42" spans="1:255" s="36" customFormat="1">
      <c r="A42" s="8">
        <v>3419</v>
      </c>
      <c r="B42" s="8">
        <v>5194</v>
      </c>
      <c r="C42" s="9" t="s">
        <v>62</v>
      </c>
      <c r="D42" s="33">
        <v>7000</v>
      </c>
    </row>
    <row r="43" spans="1:255" s="36" customFormat="1">
      <c r="A43" s="8">
        <v>3419</v>
      </c>
      <c r="B43" s="8">
        <v>5222</v>
      </c>
      <c r="C43" s="9" t="s">
        <v>63</v>
      </c>
      <c r="D43" s="33">
        <v>15000</v>
      </c>
    </row>
    <row r="44" spans="1:255" s="36" customFormat="1" ht="13.5" customHeight="1">
      <c r="A44" s="15">
        <v>3419</v>
      </c>
      <c r="B44" s="86" t="s">
        <v>64</v>
      </c>
      <c r="C44" s="86"/>
      <c r="D44" s="35">
        <f>SUM(D42:D43)</f>
        <v>22000</v>
      </c>
    </row>
    <row r="45" spans="1:255" s="36" customFormat="1">
      <c r="A45" s="8">
        <v>3421</v>
      </c>
      <c r="B45" s="8">
        <v>5139</v>
      </c>
      <c r="C45" s="9" t="s">
        <v>150</v>
      </c>
      <c r="D45" s="33">
        <v>12000</v>
      </c>
    </row>
    <row r="46" spans="1:255" s="36" customFormat="1" ht="13.5" customHeight="1">
      <c r="A46" s="15">
        <v>3421</v>
      </c>
      <c r="B46" s="86" t="s">
        <v>65</v>
      </c>
      <c r="C46" s="86"/>
      <c r="D46" s="35">
        <f>SUM(D45:D45)</f>
        <v>12000</v>
      </c>
    </row>
    <row r="47" spans="1:255" s="34" customFormat="1" ht="13.5" customHeight="1">
      <c r="A47" s="17">
        <v>3612</v>
      </c>
      <c r="B47" s="17">
        <v>5139</v>
      </c>
      <c r="C47" s="18" t="s">
        <v>140</v>
      </c>
      <c r="D47" s="50">
        <v>5000</v>
      </c>
    </row>
    <row r="48" spans="1:255" s="36" customFormat="1">
      <c r="A48" s="8">
        <v>3612</v>
      </c>
      <c r="B48" s="8">
        <v>5171</v>
      </c>
      <c r="C48" s="9" t="s">
        <v>66</v>
      </c>
      <c r="D48" s="33">
        <v>10000</v>
      </c>
    </row>
    <row r="49" spans="1:4" s="36" customFormat="1" ht="13.5" customHeight="1">
      <c r="A49" s="15">
        <v>3612</v>
      </c>
      <c r="B49" s="86" t="s">
        <v>19</v>
      </c>
      <c r="C49" s="86"/>
      <c r="D49" s="35">
        <v>15000</v>
      </c>
    </row>
    <row r="50" spans="1:4" s="36" customFormat="1">
      <c r="A50" s="8">
        <v>3613</v>
      </c>
      <c r="B50" s="8">
        <v>5169</v>
      </c>
      <c r="C50" s="9" t="s">
        <v>67</v>
      </c>
      <c r="D50" s="33">
        <v>500</v>
      </c>
    </row>
    <row r="51" spans="1:4" s="36" customFormat="1">
      <c r="A51" s="8">
        <v>3613</v>
      </c>
      <c r="B51" s="8">
        <v>5171</v>
      </c>
      <c r="C51" s="9" t="s">
        <v>151</v>
      </c>
      <c r="D51" s="33">
        <v>5000</v>
      </c>
    </row>
    <row r="52" spans="1:4" s="36" customFormat="1" ht="13.5" customHeight="1">
      <c r="A52" s="15">
        <v>3613</v>
      </c>
      <c r="B52" s="86" t="s">
        <v>68</v>
      </c>
      <c r="C52" s="86"/>
      <c r="D52" s="35">
        <f>D50+D51</f>
        <v>5500</v>
      </c>
    </row>
    <row r="53" spans="1:4">
      <c r="A53" s="8">
        <v>3631</v>
      </c>
      <c r="B53" s="8">
        <v>5154</v>
      </c>
      <c r="C53" s="9" t="s">
        <v>69</v>
      </c>
      <c r="D53" s="37">
        <v>30000</v>
      </c>
    </row>
    <row r="54" spans="1:4">
      <c r="A54" s="8">
        <v>3631</v>
      </c>
      <c r="B54" s="8">
        <v>5171</v>
      </c>
      <c r="C54" s="9" t="s">
        <v>66</v>
      </c>
      <c r="D54" s="37">
        <v>5000</v>
      </c>
    </row>
    <row r="55" spans="1:4" s="36" customFormat="1" ht="13.5" customHeight="1">
      <c r="A55" s="15">
        <v>3631</v>
      </c>
      <c r="B55" s="86" t="s">
        <v>70</v>
      </c>
      <c r="C55" s="86"/>
      <c r="D55" s="35">
        <f>SUM(D53:D54)</f>
        <v>35000</v>
      </c>
    </row>
    <row r="56" spans="1:4" s="36" customFormat="1">
      <c r="A56" s="8">
        <v>3632</v>
      </c>
      <c r="B56" s="8">
        <v>5194</v>
      </c>
      <c r="C56" s="9" t="s">
        <v>71</v>
      </c>
      <c r="D56" s="33">
        <v>3000</v>
      </c>
    </row>
    <row r="57" spans="1:4" s="36" customFormat="1" ht="13.5" customHeight="1">
      <c r="A57" s="15">
        <v>3632</v>
      </c>
      <c r="B57" s="86" t="s">
        <v>72</v>
      </c>
      <c r="C57" s="86"/>
      <c r="D57" s="35">
        <f>D56</f>
        <v>3000</v>
      </c>
    </row>
    <row r="58" spans="1:4" s="67" customFormat="1" ht="13.5" customHeight="1">
      <c r="A58" s="47">
        <v>3635</v>
      </c>
      <c r="B58" s="48">
        <v>6111</v>
      </c>
      <c r="C58" s="48" t="s">
        <v>125</v>
      </c>
      <c r="D58" s="33">
        <v>150000</v>
      </c>
    </row>
    <row r="59" spans="1:4" s="36" customFormat="1" ht="13.5" customHeight="1">
      <c r="A59" s="15">
        <v>3635</v>
      </c>
      <c r="B59" s="88" t="s">
        <v>125</v>
      </c>
      <c r="C59" s="89"/>
      <c r="D59" s="35">
        <v>150000</v>
      </c>
    </row>
    <row r="60" spans="1:4" s="67" customFormat="1" ht="13.5" customHeight="1">
      <c r="A60" s="47">
        <v>3639</v>
      </c>
      <c r="B60" s="48">
        <v>5011</v>
      </c>
      <c r="C60" s="48" t="s">
        <v>156</v>
      </c>
      <c r="D60" s="33">
        <v>30000</v>
      </c>
    </row>
    <row r="61" spans="1:4" s="67" customFormat="1" ht="13.5" customHeight="1">
      <c r="A61" s="47">
        <v>3639</v>
      </c>
      <c r="B61" s="48">
        <v>5021</v>
      </c>
      <c r="C61" s="48" t="s">
        <v>157</v>
      </c>
      <c r="D61" s="33">
        <v>120000</v>
      </c>
    </row>
    <row r="62" spans="1:4" s="67" customFormat="1" ht="13.5" customHeight="1">
      <c r="A62" s="47">
        <v>3639</v>
      </c>
      <c r="B62" s="48">
        <v>5031</v>
      </c>
      <c r="C62" s="48" t="s">
        <v>158</v>
      </c>
      <c r="D62" s="33">
        <v>6000</v>
      </c>
    </row>
    <row r="63" spans="1:4" s="67" customFormat="1" ht="13.5" customHeight="1">
      <c r="A63" s="47">
        <v>3639</v>
      </c>
      <c r="B63" s="48">
        <v>5032</v>
      </c>
      <c r="C63" s="48" t="s">
        <v>159</v>
      </c>
      <c r="D63" s="33">
        <v>4000</v>
      </c>
    </row>
    <row r="64" spans="1:4" s="67" customFormat="1" ht="13.5" customHeight="1">
      <c r="A64" s="47">
        <v>3639</v>
      </c>
      <c r="B64" s="48">
        <v>5038</v>
      </c>
      <c r="C64" s="48" t="s">
        <v>160</v>
      </c>
      <c r="D64" s="33">
        <v>1000</v>
      </c>
    </row>
    <row r="65" spans="1:4" s="36" customFormat="1">
      <c r="A65" s="8">
        <v>3639</v>
      </c>
      <c r="B65" s="8">
        <v>5164</v>
      </c>
      <c r="C65" s="9" t="s">
        <v>73</v>
      </c>
      <c r="D65" s="33">
        <v>7000</v>
      </c>
    </row>
    <row r="66" spans="1:4" s="36" customFormat="1" ht="27">
      <c r="A66" s="8">
        <v>3639</v>
      </c>
      <c r="B66" s="8">
        <v>5169</v>
      </c>
      <c r="C66" s="9" t="s">
        <v>74</v>
      </c>
      <c r="D66" s="33">
        <v>10000</v>
      </c>
    </row>
    <row r="67" spans="1:4" s="36" customFormat="1" ht="27">
      <c r="A67" s="8">
        <v>3639</v>
      </c>
      <c r="B67" s="8">
        <v>5329</v>
      </c>
      <c r="C67" s="9" t="s">
        <v>75</v>
      </c>
      <c r="D67" s="33">
        <v>15000</v>
      </c>
    </row>
    <row r="68" spans="1:4" s="36" customFormat="1">
      <c r="A68" s="8">
        <v>3639</v>
      </c>
      <c r="B68" s="8">
        <v>6130</v>
      </c>
      <c r="C68" s="9" t="s">
        <v>141</v>
      </c>
      <c r="D68" s="33">
        <v>10000</v>
      </c>
    </row>
    <row r="69" spans="1:4" s="36" customFormat="1">
      <c r="A69" s="8">
        <v>3639</v>
      </c>
      <c r="B69" s="8">
        <v>5365</v>
      </c>
      <c r="C69" s="9" t="s">
        <v>76</v>
      </c>
      <c r="D69" s="33">
        <v>200</v>
      </c>
    </row>
    <row r="70" spans="1:4" s="36" customFormat="1" ht="13.5" customHeight="1">
      <c r="A70" s="15">
        <v>3639</v>
      </c>
      <c r="B70" s="86" t="s">
        <v>21</v>
      </c>
      <c r="C70" s="86"/>
      <c r="D70" s="35">
        <f>SUM(D60:D69)</f>
        <v>203200</v>
      </c>
    </row>
    <row r="71" spans="1:4" s="36" customFormat="1">
      <c r="A71" s="8">
        <v>3721</v>
      </c>
      <c r="B71" s="8">
        <v>5169</v>
      </c>
      <c r="C71" s="9" t="s">
        <v>77</v>
      </c>
      <c r="D71" s="33">
        <v>15000</v>
      </c>
    </row>
    <row r="72" spans="1:4" s="36" customFormat="1" ht="13.5" customHeight="1">
      <c r="A72" s="15">
        <v>3721</v>
      </c>
      <c r="B72" s="86" t="s">
        <v>78</v>
      </c>
      <c r="C72" s="86"/>
      <c r="D72" s="35">
        <f>D71</f>
        <v>15000</v>
      </c>
    </row>
    <row r="73" spans="1:4" s="36" customFormat="1">
      <c r="A73" s="8">
        <v>3722</v>
      </c>
      <c r="B73" s="8">
        <v>5139</v>
      </c>
      <c r="C73" s="32" t="s">
        <v>79</v>
      </c>
      <c r="D73" s="33">
        <v>500</v>
      </c>
    </row>
    <row r="74" spans="1:4" s="36" customFormat="1">
      <c r="A74" s="8">
        <v>3722</v>
      </c>
      <c r="B74" s="8">
        <v>5164</v>
      </c>
      <c r="C74" s="32" t="s">
        <v>80</v>
      </c>
      <c r="D74" s="33">
        <v>1000</v>
      </c>
    </row>
    <row r="75" spans="1:4" s="36" customFormat="1">
      <c r="A75" s="8">
        <v>3722</v>
      </c>
      <c r="B75" s="8">
        <v>5169</v>
      </c>
      <c r="C75" s="32" t="s">
        <v>81</v>
      </c>
      <c r="D75" s="33">
        <v>100000</v>
      </c>
    </row>
    <row r="76" spans="1:4" s="36" customFormat="1" ht="13.5" customHeight="1">
      <c r="A76" s="15">
        <v>3722</v>
      </c>
      <c r="B76" s="86" t="s">
        <v>82</v>
      </c>
      <c r="C76" s="86"/>
      <c r="D76" s="35">
        <f>SUM(D73:D75)</f>
        <v>101500</v>
      </c>
    </row>
    <row r="77" spans="1:4" s="36" customFormat="1">
      <c r="A77" s="8">
        <v>3725</v>
      </c>
      <c r="B77" s="8">
        <v>5164</v>
      </c>
      <c r="C77" s="32" t="s">
        <v>83</v>
      </c>
      <c r="D77" s="33">
        <v>6000</v>
      </c>
    </row>
    <row r="78" spans="1:4" s="36" customFormat="1">
      <c r="A78" s="8">
        <v>3725</v>
      </c>
      <c r="B78" s="8">
        <v>5169</v>
      </c>
      <c r="C78" s="32" t="s">
        <v>81</v>
      </c>
      <c r="D78" s="33">
        <v>35000</v>
      </c>
    </row>
    <row r="79" spans="1:4" s="36" customFormat="1" ht="13.5" customHeight="1">
      <c r="A79" s="15">
        <v>3725</v>
      </c>
      <c r="B79" s="86" t="s">
        <v>84</v>
      </c>
      <c r="C79" s="86"/>
      <c r="D79" s="35">
        <f>SUM(D77:D78)</f>
        <v>41000</v>
      </c>
    </row>
    <row r="80" spans="1:4" s="34" customFormat="1" ht="13.5" customHeight="1">
      <c r="A80" s="54">
        <v>3745</v>
      </c>
      <c r="B80" s="54">
        <v>5137</v>
      </c>
      <c r="C80" s="48" t="s">
        <v>136</v>
      </c>
      <c r="D80" s="33">
        <v>50000</v>
      </c>
    </row>
    <row r="81" spans="1:4" s="36" customFormat="1">
      <c r="A81" s="8">
        <v>3745</v>
      </c>
      <c r="B81" s="8">
        <v>5139</v>
      </c>
      <c r="C81" s="9" t="s">
        <v>85</v>
      </c>
      <c r="D81" s="33">
        <v>11000</v>
      </c>
    </row>
    <row r="82" spans="1:4" s="36" customFormat="1">
      <c r="A82" s="8">
        <v>3745</v>
      </c>
      <c r="B82" s="8">
        <v>5156</v>
      </c>
      <c r="C82" s="9" t="s">
        <v>86</v>
      </c>
      <c r="D82" s="33">
        <v>35000</v>
      </c>
    </row>
    <row r="83" spans="1:4" s="36" customFormat="1">
      <c r="A83" s="8">
        <v>3745</v>
      </c>
      <c r="B83" s="8">
        <v>5169</v>
      </c>
      <c r="C83" s="9" t="s">
        <v>87</v>
      </c>
      <c r="D83" s="33">
        <v>25000</v>
      </c>
    </row>
    <row r="84" spans="1:4" s="36" customFormat="1">
      <c r="A84" s="8">
        <v>3745</v>
      </c>
      <c r="B84" s="8">
        <v>5171</v>
      </c>
      <c r="C84" s="9" t="s">
        <v>88</v>
      </c>
      <c r="D84" s="33">
        <v>15000</v>
      </c>
    </row>
    <row r="85" spans="1:4" s="36" customFormat="1">
      <c r="A85" s="77">
        <v>3745</v>
      </c>
      <c r="B85" s="77">
        <v>6122</v>
      </c>
      <c r="C85" s="9" t="s">
        <v>170</v>
      </c>
      <c r="D85" s="33">
        <v>370000</v>
      </c>
    </row>
    <row r="86" spans="1:4" s="36" customFormat="1" ht="13.5" customHeight="1">
      <c r="A86" s="15">
        <v>3745</v>
      </c>
      <c r="B86" s="86" t="s">
        <v>89</v>
      </c>
      <c r="C86" s="86"/>
      <c r="D86" s="35">
        <f>D80+D81+D82+D83+D84+D85</f>
        <v>506000</v>
      </c>
    </row>
    <row r="87" spans="1:4" s="36" customFormat="1">
      <c r="A87" s="8">
        <v>5213</v>
      </c>
      <c r="B87" s="8">
        <v>5903</v>
      </c>
      <c r="C87" s="9" t="s">
        <v>90</v>
      </c>
      <c r="D87" s="33">
        <v>50000</v>
      </c>
    </row>
    <row r="88" spans="1:4" s="36" customFormat="1" ht="13.5" customHeight="1">
      <c r="A88" s="15">
        <v>5212</v>
      </c>
      <c r="B88" s="86" t="s">
        <v>91</v>
      </c>
      <c r="C88" s="86"/>
      <c r="D88" s="35">
        <f>D87</f>
        <v>50000</v>
      </c>
    </row>
    <row r="89" spans="1:4" s="36" customFormat="1">
      <c r="A89" s="8">
        <v>5512</v>
      </c>
      <c r="B89" s="8">
        <v>5139</v>
      </c>
      <c r="C89" s="9" t="s">
        <v>92</v>
      </c>
      <c r="D89" s="33">
        <v>10000</v>
      </c>
    </row>
    <row r="90" spans="1:4" s="36" customFormat="1">
      <c r="A90" s="8">
        <v>5512</v>
      </c>
      <c r="B90" s="8">
        <v>5154</v>
      </c>
      <c r="C90" s="9" t="s">
        <v>93</v>
      </c>
      <c r="D90" s="33">
        <v>10000</v>
      </c>
    </row>
    <row r="91" spans="1:4" s="36" customFormat="1">
      <c r="A91" s="8">
        <v>5512</v>
      </c>
      <c r="B91" s="8">
        <v>5155</v>
      </c>
      <c r="C91" s="9" t="s">
        <v>94</v>
      </c>
      <c r="D91" s="33">
        <v>10000</v>
      </c>
    </row>
    <row r="92" spans="1:4" s="36" customFormat="1">
      <c r="A92" s="8">
        <v>5512</v>
      </c>
      <c r="B92" s="8">
        <v>5156</v>
      </c>
      <c r="C92" s="9" t="s">
        <v>95</v>
      </c>
      <c r="D92" s="33">
        <v>3000</v>
      </c>
    </row>
    <row r="93" spans="1:4" s="36" customFormat="1">
      <c r="A93" s="8">
        <v>5512</v>
      </c>
      <c r="B93" s="8">
        <v>5167</v>
      </c>
      <c r="C93" s="9" t="s">
        <v>96</v>
      </c>
      <c r="D93" s="33">
        <v>5000</v>
      </c>
    </row>
    <row r="94" spans="1:4" s="36" customFormat="1">
      <c r="A94" s="8">
        <v>5512</v>
      </c>
      <c r="B94" s="8">
        <v>5169</v>
      </c>
      <c r="C94" s="9" t="s">
        <v>97</v>
      </c>
      <c r="D94" s="33">
        <v>3000</v>
      </c>
    </row>
    <row r="95" spans="1:4" s="36" customFormat="1">
      <c r="A95" s="8">
        <v>5512</v>
      </c>
      <c r="B95" s="8">
        <v>5171</v>
      </c>
      <c r="C95" s="9" t="s">
        <v>98</v>
      </c>
      <c r="D95" s="33">
        <v>30000</v>
      </c>
    </row>
    <row r="96" spans="1:4" s="36" customFormat="1">
      <c r="A96" s="8">
        <v>5512</v>
      </c>
      <c r="B96" s="8">
        <v>5175</v>
      </c>
      <c r="C96" s="9" t="s">
        <v>99</v>
      </c>
      <c r="D96" s="33">
        <v>0</v>
      </c>
    </row>
    <row r="97" spans="1:4" s="36" customFormat="1">
      <c r="A97" s="8">
        <v>5512</v>
      </c>
      <c r="B97" s="8">
        <v>5194</v>
      </c>
      <c r="C97" s="9" t="s">
        <v>100</v>
      </c>
      <c r="D97" s="33">
        <v>5000</v>
      </c>
    </row>
    <row r="98" spans="1:4" s="36" customFormat="1">
      <c r="A98" s="8">
        <v>5512</v>
      </c>
      <c r="B98" s="8">
        <v>5229</v>
      </c>
      <c r="C98" s="9" t="s">
        <v>101</v>
      </c>
      <c r="D98" s="33">
        <v>500</v>
      </c>
    </row>
    <row r="99" spans="1:4" s="36" customFormat="1" ht="13.5" customHeight="1">
      <c r="A99" s="15">
        <v>5512</v>
      </c>
      <c r="B99" s="86" t="s">
        <v>102</v>
      </c>
      <c r="C99" s="86"/>
      <c r="D99" s="35">
        <f>SUM(D89:D98)</f>
        <v>76500</v>
      </c>
    </row>
    <row r="100" spans="1:4" s="36" customFormat="1">
      <c r="A100" s="8">
        <v>6112</v>
      </c>
      <c r="B100" s="8">
        <v>5019</v>
      </c>
      <c r="C100" s="32" t="s">
        <v>103</v>
      </c>
      <c r="D100" s="33">
        <v>180000</v>
      </c>
    </row>
    <row r="101" spans="1:4" s="36" customFormat="1">
      <c r="A101" s="8">
        <v>6112</v>
      </c>
      <c r="B101" s="8">
        <v>5023</v>
      </c>
      <c r="C101" s="32" t="s">
        <v>104</v>
      </c>
      <c r="D101" s="33">
        <v>300000</v>
      </c>
    </row>
    <row r="102" spans="1:4" s="36" customFormat="1">
      <c r="A102" s="8">
        <v>6112</v>
      </c>
      <c r="B102" s="8">
        <v>5032</v>
      </c>
      <c r="C102" s="32" t="s">
        <v>105</v>
      </c>
      <c r="D102" s="33">
        <v>29600</v>
      </c>
    </row>
    <row r="103" spans="1:4" s="36" customFormat="1">
      <c r="A103" s="8">
        <v>6112</v>
      </c>
      <c r="B103" s="8">
        <v>5039</v>
      </c>
      <c r="C103" s="32" t="s">
        <v>106</v>
      </c>
      <c r="D103" s="33">
        <v>50000</v>
      </c>
    </row>
    <row r="104" spans="1:4" s="36" customFormat="1">
      <c r="A104" s="8">
        <v>6112</v>
      </c>
      <c r="B104" s="8">
        <v>5167</v>
      </c>
      <c r="C104" s="32" t="s">
        <v>96</v>
      </c>
      <c r="D104" s="33">
        <v>5000</v>
      </c>
    </row>
    <row r="105" spans="1:4" s="36" customFormat="1">
      <c r="A105" s="8">
        <v>6112</v>
      </c>
      <c r="B105" s="8">
        <v>5173</v>
      </c>
      <c r="C105" s="32" t="s">
        <v>107</v>
      </c>
      <c r="D105" s="33">
        <v>10000</v>
      </c>
    </row>
    <row r="106" spans="1:4" s="36" customFormat="1" ht="13.5" customHeight="1">
      <c r="A106" s="15">
        <v>6112</v>
      </c>
      <c r="B106" s="86" t="s">
        <v>108</v>
      </c>
      <c r="C106" s="86"/>
      <c r="D106" s="35">
        <f>SUM(D100:D105)</f>
        <v>574600</v>
      </c>
    </row>
    <row r="107" spans="1:4">
      <c r="A107" s="8">
        <v>6171</v>
      </c>
      <c r="B107" s="8">
        <v>5021</v>
      </c>
      <c r="C107" s="9" t="s">
        <v>109</v>
      </c>
      <c r="D107" s="37">
        <v>60000</v>
      </c>
    </row>
    <row r="108" spans="1:4">
      <c r="A108" s="8">
        <v>6171</v>
      </c>
      <c r="B108" s="8">
        <v>5139</v>
      </c>
      <c r="C108" s="9" t="s">
        <v>110</v>
      </c>
      <c r="D108" s="37">
        <v>25000</v>
      </c>
    </row>
    <row r="109" spans="1:4">
      <c r="A109" s="8">
        <v>6171</v>
      </c>
      <c r="B109" s="8">
        <v>5154</v>
      </c>
      <c r="C109" s="9" t="s">
        <v>58</v>
      </c>
      <c r="D109" s="37">
        <v>65000</v>
      </c>
    </row>
    <row r="110" spans="1:4">
      <c r="A110" s="8">
        <v>6171</v>
      </c>
      <c r="B110" s="8">
        <v>5161</v>
      </c>
      <c r="C110" s="9" t="s">
        <v>111</v>
      </c>
      <c r="D110" s="37">
        <v>1000</v>
      </c>
    </row>
    <row r="111" spans="1:4">
      <c r="A111" s="8">
        <v>6171</v>
      </c>
      <c r="B111" s="8">
        <v>5162</v>
      </c>
      <c r="C111" s="9" t="s">
        <v>112</v>
      </c>
      <c r="D111" s="37">
        <v>500</v>
      </c>
    </row>
    <row r="112" spans="1:4">
      <c r="A112" s="8">
        <v>6171</v>
      </c>
      <c r="B112" s="8">
        <v>5164</v>
      </c>
      <c r="C112" s="9" t="s">
        <v>113</v>
      </c>
      <c r="D112" s="37">
        <v>8300</v>
      </c>
    </row>
    <row r="113" spans="1:4">
      <c r="A113" s="8">
        <v>6171</v>
      </c>
      <c r="B113" s="8">
        <v>5168</v>
      </c>
      <c r="C113" s="9" t="s">
        <v>114</v>
      </c>
      <c r="D113" s="33">
        <v>20000</v>
      </c>
    </row>
    <row r="114" spans="1:4">
      <c r="A114" s="8">
        <v>6171</v>
      </c>
      <c r="B114" s="8">
        <v>5169</v>
      </c>
      <c r="C114" s="9" t="s">
        <v>115</v>
      </c>
      <c r="D114" s="33">
        <f>20000+72000-12000</f>
        <v>80000</v>
      </c>
    </row>
    <row r="115" spans="1:4">
      <c r="A115" s="8">
        <v>6171</v>
      </c>
      <c r="B115" s="8">
        <v>5171</v>
      </c>
      <c r="C115" s="9" t="s">
        <v>98</v>
      </c>
      <c r="D115" s="37">
        <v>2000</v>
      </c>
    </row>
    <row r="116" spans="1:4">
      <c r="A116" s="8">
        <v>6171</v>
      </c>
      <c r="B116" s="8">
        <v>5175</v>
      </c>
      <c r="C116" s="9" t="s">
        <v>116</v>
      </c>
      <c r="D116" s="37">
        <v>2500</v>
      </c>
    </row>
    <row r="117" spans="1:4" s="46" customFormat="1">
      <c r="A117" s="8">
        <v>6171</v>
      </c>
      <c r="B117" s="8">
        <v>5229</v>
      </c>
      <c r="C117" s="9" t="s">
        <v>117</v>
      </c>
      <c r="D117" s="45">
        <v>2700</v>
      </c>
    </row>
    <row r="118" spans="1:4">
      <c r="A118" s="8">
        <v>6171</v>
      </c>
      <c r="B118" s="8">
        <v>5321</v>
      </c>
      <c r="C118" s="9" t="s">
        <v>118</v>
      </c>
      <c r="D118" s="45">
        <v>500</v>
      </c>
    </row>
    <row r="119" spans="1:4">
      <c r="A119" s="8">
        <v>6171</v>
      </c>
      <c r="B119" s="8">
        <v>5361</v>
      </c>
      <c r="C119" s="9" t="s">
        <v>143</v>
      </c>
      <c r="D119" s="45">
        <v>500</v>
      </c>
    </row>
    <row r="120" spans="1:4">
      <c r="A120" s="8">
        <v>6171</v>
      </c>
      <c r="B120" s="8">
        <v>5365</v>
      </c>
      <c r="C120" s="9" t="s">
        <v>142</v>
      </c>
      <c r="D120" s="45">
        <v>1500</v>
      </c>
    </row>
    <row r="121" spans="1:4">
      <c r="A121" s="8">
        <v>6171</v>
      </c>
      <c r="B121" s="8">
        <v>5901</v>
      </c>
      <c r="C121" s="9" t="s">
        <v>119</v>
      </c>
      <c r="D121" s="33">
        <v>1000</v>
      </c>
    </row>
    <row r="122" spans="1:4" s="36" customFormat="1" ht="13.5" customHeight="1">
      <c r="A122" s="15">
        <v>6171</v>
      </c>
      <c r="B122" s="86" t="s">
        <v>120</v>
      </c>
      <c r="C122" s="86"/>
      <c r="D122" s="35">
        <f>SUM(D107:D121)</f>
        <v>270500</v>
      </c>
    </row>
    <row r="123" spans="1:4" s="34" customFormat="1" ht="13.5" customHeight="1">
      <c r="A123" s="17">
        <v>6310</v>
      </c>
      <c r="B123" s="18">
        <v>5163</v>
      </c>
      <c r="C123" s="18" t="s">
        <v>144</v>
      </c>
      <c r="D123" s="50">
        <v>4000</v>
      </c>
    </row>
    <row r="124" spans="1:4" s="36" customFormat="1" ht="13.5" customHeight="1">
      <c r="A124" s="15">
        <v>6310</v>
      </c>
      <c r="B124" s="86" t="s">
        <v>145</v>
      </c>
      <c r="C124" s="86"/>
      <c r="D124" s="35">
        <v>4000</v>
      </c>
    </row>
    <row r="125" spans="1:4" s="34" customFormat="1" ht="13.5" customHeight="1">
      <c r="A125" s="17">
        <v>6320</v>
      </c>
      <c r="B125" s="18">
        <v>5163</v>
      </c>
      <c r="C125" s="18" t="s">
        <v>121</v>
      </c>
      <c r="D125" s="50">
        <v>17000</v>
      </c>
    </row>
    <row r="126" spans="1:4" s="36" customFormat="1" ht="13.5" customHeight="1">
      <c r="A126" s="15">
        <v>6320</v>
      </c>
      <c r="B126" s="88" t="s">
        <v>121</v>
      </c>
      <c r="C126" s="89"/>
      <c r="D126" s="35">
        <v>17000</v>
      </c>
    </row>
    <row r="127" spans="1:4" s="36" customFormat="1">
      <c r="A127" s="47">
        <v>6399</v>
      </c>
      <c r="B127" s="47">
        <v>5364</v>
      </c>
      <c r="C127" s="48" t="s">
        <v>122</v>
      </c>
      <c r="D127" s="33">
        <v>89310</v>
      </c>
    </row>
    <row r="128" spans="1:4" s="36" customFormat="1" ht="13.5" customHeight="1">
      <c r="A128" s="15">
        <v>6310</v>
      </c>
      <c r="B128" s="86" t="s">
        <v>123</v>
      </c>
      <c r="C128" s="86"/>
      <c r="D128" s="35">
        <f>D127</f>
        <v>89310</v>
      </c>
    </row>
    <row r="129" spans="1:4" s="36" customFormat="1">
      <c r="A129" s="47">
        <v>6409</v>
      </c>
      <c r="B129" s="47">
        <v>5901</v>
      </c>
      <c r="C129" s="48" t="s">
        <v>153</v>
      </c>
      <c r="D129" s="33">
        <v>18360</v>
      </c>
    </row>
    <row r="130" spans="1:4" s="36" customFormat="1" ht="13.5" customHeight="1">
      <c r="A130" s="15">
        <v>6402</v>
      </c>
      <c r="B130" s="86" t="s">
        <v>123</v>
      </c>
      <c r="C130" s="86"/>
      <c r="D130" s="35">
        <f>SUM(D129:D129)</f>
        <v>18360</v>
      </c>
    </row>
    <row r="131" spans="1:4">
      <c r="A131" s="21"/>
      <c r="B131" s="21"/>
      <c r="C131" s="22"/>
    </row>
    <row r="132" spans="1:4" s="46" customFormat="1" ht="13.5" customHeight="1">
      <c r="A132" s="95" t="s">
        <v>124</v>
      </c>
      <c r="B132" s="95"/>
      <c r="C132" s="95"/>
      <c r="D132" s="49">
        <f>D4+D8+D13+D17+D24+D26+D33+D41+D44+D46+D49+D52+D55+D57+D70+D72+D76+D79+D86+D88+D99+D106+D122+D124+D128+D130+D59+D126</f>
        <v>3367870</v>
      </c>
    </row>
    <row r="133" spans="1:4">
      <c r="A133" s="1"/>
      <c r="B133" s="1"/>
      <c r="C133" s="2"/>
    </row>
    <row r="134" spans="1:4">
      <c r="A134" s="25">
        <v>0</v>
      </c>
      <c r="B134" s="25">
        <v>8124</v>
      </c>
      <c r="C134" s="26" t="s">
        <v>130</v>
      </c>
      <c r="D134" s="27">
        <v>496560</v>
      </c>
    </row>
    <row r="135" spans="1:4">
      <c r="A135" s="1"/>
      <c r="B135" s="1"/>
      <c r="C135" s="2"/>
    </row>
    <row r="136" spans="1:4">
      <c r="A136" s="1"/>
      <c r="B136" s="1"/>
      <c r="C136" s="2"/>
      <c r="D136" s="49">
        <f>D132+D134</f>
        <v>3864430</v>
      </c>
    </row>
    <row r="137" spans="1:4">
      <c r="A137" s="1"/>
      <c r="B137" s="1"/>
      <c r="C137" s="2"/>
    </row>
    <row r="138" spans="1:4" ht="13.5" customHeight="1">
      <c r="A138" s="91" t="s">
        <v>146</v>
      </c>
      <c r="B138" s="91"/>
      <c r="C138" s="91"/>
      <c r="D138" s="91"/>
    </row>
    <row r="139" spans="1:4" ht="12.75" customHeight="1">
      <c r="A139" s="96"/>
      <c r="B139" s="96"/>
      <c r="C139" s="96"/>
      <c r="D139" s="97"/>
    </row>
    <row r="140" spans="1:4" ht="12.75" customHeight="1">
      <c r="A140" s="96"/>
      <c r="B140" s="96"/>
      <c r="C140" s="96"/>
      <c r="D140" s="97"/>
    </row>
    <row r="141" spans="1:4" ht="12.75" customHeight="1">
      <c r="A141" s="96"/>
      <c r="B141" s="96"/>
      <c r="C141" s="96"/>
      <c r="D141" s="97"/>
    </row>
    <row r="142" spans="1:4" ht="12.75" customHeight="1">
      <c r="A142" s="96"/>
      <c r="B142" s="96"/>
      <c r="C142" s="96"/>
      <c r="D142" s="97"/>
    </row>
    <row r="143" spans="1:4" ht="51" customHeight="1">
      <c r="A143" s="96"/>
      <c r="B143" s="96"/>
      <c r="C143" s="96"/>
      <c r="D143" s="97"/>
    </row>
    <row r="144" spans="1:4" ht="51" customHeight="1">
      <c r="A144" s="91" t="s">
        <v>154</v>
      </c>
      <c r="B144" s="91"/>
      <c r="C144" s="91"/>
      <c r="D144" s="91"/>
    </row>
    <row r="145" spans="1:4" ht="51" customHeight="1">
      <c r="A145" s="91" t="s">
        <v>155</v>
      </c>
      <c r="B145" s="91"/>
      <c r="C145" s="91"/>
      <c r="D145" s="91"/>
    </row>
    <row r="147" spans="1:4" s="2" customFormat="1" ht="13.5" customHeight="1">
      <c r="A147" s="87" t="s">
        <v>126</v>
      </c>
      <c r="B147" s="87"/>
      <c r="C147" s="87"/>
      <c r="D147" s="8" t="s">
        <v>127</v>
      </c>
    </row>
    <row r="148" spans="1:4" s="2" customFormat="1" ht="60.75" customHeight="1">
      <c r="A148" s="93" t="s">
        <v>128</v>
      </c>
      <c r="B148" s="93"/>
      <c r="C148" s="51"/>
      <c r="D148" s="51"/>
    </row>
    <row r="149" spans="1:4" s="2" customFormat="1" ht="60.75" customHeight="1">
      <c r="A149" s="94" t="s">
        <v>129</v>
      </c>
      <c r="B149" s="94"/>
      <c r="C149" s="53"/>
      <c r="D149" s="52"/>
    </row>
  </sheetData>
  <sheetProtection selectLockedCells="1" selectUnlockedCells="1"/>
  <mergeCells count="84">
    <mergeCell ref="B4:C4"/>
    <mergeCell ref="B8:C8"/>
    <mergeCell ref="B13:C13"/>
    <mergeCell ref="B17:C17"/>
    <mergeCell ref="B24:C24"/>
    <mergeCell ref="B26:C26"/>
    <mergeCell ref="B33:C33"/>
    <mergeCell ref="B41:C41"/>
    <mergeCell ref="G41:H41"/>
    <mergeCell ref="K41:L41"/>
    <mergeCell ref="O41:P41"/>
    <mergeCell ref="S41:T41"/>
    <mergeCell ref="W41:X41"/>
    <mergeCell ref="AA41:AB41"/>
    <mergeCell ref="AE41:AF41"/>
    <mergeCell ref="AI41:AJ41"/>
    <mergeCell ref="AM41:AN41"/>
    <mergeCell ref="AQ41:AR41"/>
    <mergeCell ref="AU41:AV41"/>
    <mergeCell ref="AY41:AZ41"/>
    <mergeCell ref="CE41:CF41"/>
    <mergeCell ref="CI41:CJ41"/>
    <mergeCell ref="CM41:CN41"/>
    <mergeCell ref="BC41:BD41"/>
    <mergeCell ref="BG41:BH41"/>
    <mergeCell ref="BK41:BL41"/>
    <mergeCell ref="BO41:BP41"/>
    <mergeCell ref="BS41:BT41"/>
    <mergeCell ref="GI41:GJ41"/>
    <mergeCell ref="GM41:GN41"/>
    <mergeCell ref="GQ41:GR41"/>
    <mergeCell ref="B44:C44"/>
    <mergeCell ref="B46:C46"/>
    <mergeCell ref="EE41:EF41"/>
    <mergeCell ref="EI41:EJ41"/>
    <mergeCell ref="GA41:GB41"/>
    <mergeCell ref="GE41:GF41"/>
    <mergeCell ref="EM41:EN41"/>
    <mergeCell ref="EQ41:ER41"/>
    <mergeCell ref="EU41:EV41"/>
    <mergeCell ref="EY41:EZ41"/>
    <mergeCell ref="FC41:FD41"/>
    <mergeCell ref="FG41:FH41"/>
    <mergeCell ref="DK41:DL41"/>
    <mergeCell ref="B49:C49"/>
    <mergeCell ref="FK41:FL41"/>
    <mergeCell ref="FO41:FP41"/>
    <mergeCell ref="FS41:FT41"/>
    <mergeCell ref="FW41:FX41"/>
    <mergeCell ref="DO41:DP41"/>
    <mergeCell ref="DS41:DT41"/>
    <mergeCell ref="DW41:DX41"/>
    <mergeCell ref="EA41:EB41"/>
    <mergeCell ref="CQ41:CR41"/>
    <mergeCell ref="CU41:CV41"/>
    <mergeCell ref="CY41:CZ41"/>
    <mergeCell ref="DC41:DD41"/>
    <mergeCell ref="DG41:DH41"/>
    <mergeCell ref="BW41:BX41"/>
    <mergeCell ref="CA41:CB41"/>
    <mergeCell ref="B52:C52"/>
    <mergeCell ref="B55:C55"/>
    <mergeCell ref="B57:C57"/>
    <mergeCell ref="B70:C70"/>
    <mergeCell ref="B72:C72"/>
    <mergeCell ref="B76:C76"/>
    <mergeCell ref="B59:C59"/>
    <mergeCell ref="A144:D144"/>
    <mergeCell ref="B79:C79"/>
    <mergeCell ref="B86:C86"/>
    <mergeCell ref="B88:C88"/>
    <mergeCell ref="B99:C99"/>
    <mergeCell ref="B106:C106"/>
    <mergeCell ref="B122:C122"/>
    <mergeCell ref="A145:D145"/>
    <mergeCell ref="A147:C147"/>
    <mergeCell ref="A148:B148"/>
    <mergeCell ref="A149:B149"/>
    <mergeCell ref="B124:C124"/>
    <mergeCell ref="B128:C128"/>
    <mergeCell ref="B130:C130"/>
    <mergeCell ref="A132:C132"/>
    <mergeCell ref="A138:D143"/>
    <mergeCell ref="B126:C126"/>
  </mergeCells>
  <printOptions horizontalCentered="1"/>
  <pageMargins left="0" right="0.2361111111111111" top="0.94513888888888886" bottom="0.51180555555555551" header="0.43333333333333335" footer="0.51180555555555551"/>
  <pageSetup paperSize="9" scale="71" firstPageNumber="0" fitToHeight="2" orientation="portrait" horizontalDpi="300" verticalDpi="300" r:id="rId1"/>
  <headerFooter alignWithMargins="0">
    <oddHeader>&amp;C&amp;"Courier New CE,Tučné"&amp;18Obec Libotov    IČO: 00578193
Schválený rozpočet obce 2020 - výdaje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tabSelected="1" topLeftCell="A9" workbookViewId="0">
      <selection activeCell="A33" sqref="A33"/>
    </sheetView>
  </sheetViews>
  <sheetFormatPr defaultRowHeight="13.5"/>
  <cols>
    <col min="1" max="2" width="6.7109375" style="1" customWidth="1"/>
    <col min="3" max="3" width="85.7109375" style="2" customWidth="1"/>
    <col min="4" max="4" width="21.28515625" style="3" customWidth="1"/>
    <col min="5" max="5" width="28.42578125" style="2" customWidth="1"/>
    <col min="6" max="6" width="32.140625" style="2" customWidth="1"/>
    <col min="7" max="16384" width="9.140625" style="2"/>
  </cols>
  <sheetData>
    <row r="1" spans="1:5" s="7" customFormat="1" ht="22.5">
      <c r="A1" s="4" t="s">
        <v>0</v>
      </c>
      <c r="B1" s="4" t="s">
        <v>1</v>
      </c>
      <c r="C1" s="5" t="s">
        <v>2</v>
      </c>
      <c r="D1" s="6" t="s">
        <v>152</v>
      </c>
    </row>
    <row r="2" spans="1:5" s="57" customFormat="1">
      <c r="A2" s="75">
        <v>0</v>
      </c>
      <c r="B2" s="100" t="s">
        <v>14</v>
      </c>
      <c r="C2" s="100"/>
      <c r="D2" s="76">
        <f>2939100+370000</f>
        <v>3309100</v>
      </c>
    </row>
    <row r="3" spans="1:5" s="57" customFormat="1">
      <c r="A3" s="54">
        <v>1032</v>
      </c>
      <c r="B3" s="99" t="s">
        <v>16</v>
      </c>
      <c r="C3" s="99"/>
      <c r="D3" s="56">
        <v>100000</v>
      </c>
    </row>
    <row r="4" spans="1:5" s="57" customFormat="1">
      <c r="A4" s="54">
        <v>2310</v>
      </c>
      <c r="B4" s="101" t="s">
        <v>133</v>
      </c>
      <c r="C4" s="102"/>
      <c r="D4" s="56">
        <v>100000</v>
      </c>
    </row>
    <row r="5" spans="1:5" s="57" customFormat="1">
      <c r="A5" s="54">
        <v>3399</v>
      </c>
      <c r="B5" s="99" t="s">
        <v>17</v>
      </c>
      <c r="C5" s="99"/>
      <c r="D5" s="56">
        <v>13000</v>
      </c>
    </row>
    <row r="6" spans="1:5" s="57" customFormat="1">
      <c r="A6" s="54">
        <v>3612</v>
      </c>
      <c r="B6" s="99" t="s">
        <v>19</v>
      </c>
      <c r="C6" s="99"/>
      <c r="D6" s="56">
        <v>26830</v>
      </c>
    </row>
    <row r="7" spans="1:5" s="57" customFormat="1">
      <c r="A7" s="54">
        <v>3639</v>
      </c>
      <c r="B7" s="99" t="s">
        <v>21</v>
      </c>
      <c r="C7" s="99"/>
      <c r="D7" s="56">
        <v>3000</v>
      </c>
    </row>
    <row r="8" spans="1:5" s="57" customFormat="1">
      <c r="A8" s="54">
        <v>3722</v>
      </c>
      <c r="B8" s="99" t="s">
        <v>23</v>
      </c>
      <c r="C8" s="99"/>
      <c r="D8" s="56">
        <v>2500</v>
      </c>
    </row>
    <row r="9" spans="1:5" s="57" customFormat="1">
      <c r="A9" s="54">
        <v>3725</v>
      </c>
      <c r="B9" s="99" t="s">
        <v>25</v>
      </c>
      <c r="C9" s="99"/>
      <c r="D9" s="56">
        <v>25000</v>
      </c>
    </row>
    <row r="10" spans="1:5" s="57" customFormat="1">
      <c r="A10" s="54">
        <v>6310</v>
      </c>
      <c r="B10" s="99" t="s">
        <v>27</v>
      </c>
      <c r="C10" s="99"/>
      <c r="D10" s="56">
        <v>1000</v>
      </c>
    </row>
    <row r="11" spans="1:5">
      <c r="A11" s="61"/>
      <c r="B11" s="61"/>
      <c r="C11" s="22"/>
    </row>
    <row r="12" spans="1:5" s="20" customFormat="1">
      <c r="A12" s="95" t="s">
        <v>28</v>
      </c>
      <c r="B12" s="95"/>
      <c r="C12" s="95"/>
      <c r="D12" s="23">
        <f>SUM(D2,D3,D5,D6,D7,D8,D9,D10)+D4</f>
        <v>3580430</v>
      </c>
      <c r="E12" s="24"/>
    </row>
    <row r="13" spans="1:5">
      <c r="A13" s="63"/>
      <c r="B13" s="63"/>
      <c r="C13" s="63"/>
      <c r="D13" s="68"/>
    </row>
    <row r="14" spans="1:5">
      <c r="A14" s="63"/>
      <c r="B14" s="63"/>
      <c r="C14" s="63"/>
      <c r="D14" s="68"/>
    </row>
    <row r="15" spans="1:5" s="20" customFormat="1" ht="13.5" customHeight="1">
      <c r="A15" s="104" t="s">
        <v>162</v>
      </c>
      <c r="B15" s="104"/>
      <c r="C15" s="104"/>
      <c r="D15" s="70">
        <f>Příjmy!D2+Příjmy!D3+Příjmy!D4+Příjmy!D5+Příjmy!D6+Příjmy!D7+Příjmy!D8+Příjmy!D9+Příjmy!D10+Příjmy!D11+Příjmy!D12</f>
        <v>2871000</v>
      </c>
      <c r="E15" s="24"/>
    </row>
    <row r="16" spans="1:5" s="20" customFormat="1" ht="13.5" customHeight="1">
      <c r="A16" s="104" t="s">
        <v>163</v>
      </c>
      <c r="B16" s="104"/>
      <c r="C16" s="104"/>
      <c r="D16" s="70">
        <f>Příjmy!D16+Příjmy!D18+Příjmy!D20+Příjmy!D22+Příjmy!D24+Příjmy!D25+Příjmy!D27+Příjmy!D29+Příjmy!D31</f>
        <v>271330</v>
      </c>
      <c r="E16" s="24"/>
    </row>
    <row r="17" spans="1:5" s="20" customFormat="1" ht="13.5" customHeight="1">
      <c r="A17" s="104" t="s">
        <v>164</v>
      </c>
      <c r="B17" s="104"/>
      <c r="C17" s="104"/>
      <c r="D17" s="70">
        <v>0</v>
      </c>
      <c r="E17" s="24"/>
    </row>
    <row r="18" spans="1:5" s="20" customFormat="1" ht="13.5" customHeight="1">
      <c r="A18" s="104" t="s">
        <v>165</v>
      </c>
      <c r="B18" s="104"/>
      <c r="C18" s="104"/>
      <c r="D18" s="70">
        <f>Příjmy!D13+Příjmy!D14</f>
        <v>438100</v>
      </c>
      <c r="E18" s="24"/>
    </row>
    <row r="19" spans="1:5" s="69" customFormat="1" ht="13.5" customHeight="1">
      <c r="A19" s="71"/>
      <c r="B19" s="71"/>
      <c r="C19" s="71"/>
      <c r="D19" s="72"/>
      <c r="E19" s="73"/>
    </row>
    <row r="20" spans="1:5" s="69" customFormat="1" ht="13.5" customHeight="1">
      <c r="A20" s="103" t="s">
        <v>166</v>
      </c>
      <c r="B20" s="103"/>
      <c r="C20" s="103"/>
      <c r="D20" s="74">
        <f>313000-29000</f>
        <v>284000</v>
      </c>
      <c r="E20" s="73"/>
    </row>
    <row r="21" spans="1:5" s="20" customFormat="1" ht="13.5" customHeight="1">
      <c r="A21" s="60"/>
      <c r="B21" s="60"/>
      <c r="C21" s="60"/>
      <c r="D21" s="23"/>
      <c r="E21" s="24"/>
    </row>
    <row r="22" spans="1:5" s="20" customFormat="1" ht="13.5" customHeight="1">
      <c r="A22" s="95" t="s">
        <v>28</v>
      </c>
      <c r="B22" s="95"/>
      <c r="C22" s="95"/>
      <c r="D22" s="23">
        <f>D13+D14+D17+D18+D15+D16+D20</f>
        <v>3864430</v>
      </c>
      <c r="E22" s="24"/>
    </row>
    <row r="23" spans="1:5">
      <c r="A23" s="63"/>
      <c r="B23" s="63"/>
      <c r="C23" s="63"/>
      <c r="D23" s="68"/>
    </row>
    <row r="24" spans="1:5">
      <c r="A24"/>
      <c r="B24" s="61"/>
      <c r="C24" s="22"/>
      <c r="D24"/>
    </row>
    <row r="25" spans="1:5">
      <c r="A25" s="91" t="s">
        <v>146</v>
      </c>
      <c r="B25" s="91"/>
      <c r="C25" s="91"/>
      <c r="D25" s="91"/>
    </row>
    <row r="26" spans="1:5">
      <c r="A26" s="91"/>
      <c r="B26" s="91"/>
      <c r="C26" s="91"/>
      <c r="D26" s="91"/>
    </row>
    <row r="27" spans="1:5">
      <c r="A27" s="91"/>
      <c r="B27" s="91"/>
      <c r="C27" s="91"/>
      <c r="D27" s="91"/>
    </row>
    <row r="28" spans="1:5">
      <c r="A28" s="91"/>
      <c r="B28" s="91"/>
      <c r="C28" s="91"/>
      <c r="D28" s="91"/>
    </row>
    <row r="29" spans="1:5">
      <c r="A29" s="91"/>
      <c r="B29" s="91"/>
      <c r="C29" s="91"/>
      <c r="D29" s="91"/>
    </row>
    <row r="30" spans="1:5">
      <c r="A30" s="91"/>
      <c r="B30" s="91"/>
      <c r="C30" s="91"/>
      <c r="D30" s="91"/>
    </row>
    <row r="31" spans="1:5">
      <c r="A31" s="91" t="s">
        <v>171</v>
      </c>
      <c r="B31" s="91"/>
      <c r="C31" s="91"/>
      <c r="D31" s="91"/>
    </row>
    <row r="32" spans="1:5">
      <c r="A32" s="91" t="s">
        <v>171</v>
      </c>
      <c r="B32" s="91"/>
      <c r="C32" s="91"/>
      <c r="D32" s="91"/>
    </row>
    <row r="34" spans="1:4">
      <c r="A34" s="87" t="s">
        <v>126</v>
      </c>
      <c r="B34" s="87"/>
      <c r="C34" s="87"/>
      <c r="D34" s="62" t="s">
        <v>127</v>
      </c>
    </row>
    <row r="35" spans="1:4">
      <c r="A35" s="93" t="s">
        <v>128</v>
      </c>
      <c r="B35" s="93"/>
      <c r="C35" s="58"/>
      <c r="D35" s="58"/>
    </row>
    <row r="36" spans="1:4">
      <c r="A36" s="94" t="s">
        <v>129</v>
      </c>
      <c r="B36" s="94"/>
      <c r="C36" s="53"/>
      <c r="D36" s="59"/>
    </row>
  </sheetData>
  <sheetProtection selectLockedCells="1" selectUnlockedCells="1"/>
  <mergeCells count="22">
    <mergeCell ref="A31:D31"/>
    <mergeCell ref="A32:D32"/>
    <mergeCell ref="A34:C34"/>
    <mergeCell ref="A35:B35"/>
    <mergeCell ref="A36:B36"/>
    <mergeCell ref="B8:C8"/>
    <mergeCell ref="B9:C9"/>
    <mergeCell ref="B10:C10"/>
    <mergeCell ref="A12:C12"/>
    <mergeCell ref="A25:D30"/>
    <mergeCell ref="A20:C20"/>
    <mergeCell ref="A15:C15"/>
    <mergeCell ref="A16:C16"/>
    <mergeCell ref="A17:C17"/>
    <mergeCell ref="A18:C18"/>
    <mergeCell ref="A22:C22"/>
    <mergeCell ref="B7:C7"/>
    <mergeCell ref="B2:C2"/>
    <mergeCell ref="B3:C3"/>
    <mergeCell ref="B4:C4"/>
    <mergeCell ref="B5:C5"/>
    <mergeCell ref="B6:C6"/>
  </mergeCells>
  <pageMargins left="0.78740157480314965" right="0.78740157480314965" top="0.98425196850393704" bottom="0.98425196850393704" header="0.51181102362204722" footer="0.51181102362204722"/>
  <pageSetup paperSize="9" scale="72" firstPageNumber="0" orientation="portrait" horizontalDpi="300" verticalDpi="300" r:id="rId1"/>
  <headerFooter alignWithMargins="0">
    <oddHeader>&amp;CObec Libotov    IČO: 00578193
Schválený rozpočet obce 2020 - příjmy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U56"/>
  <sheetViews>
    <sheetView topLeftCell="A28" workbookViewId="0">
      <selection activeCell="A53" sqref="A53"/>
    </sheetView>
  </sheetViews>
  <sheetFormatPr defaultRowHeight="13.5"/>
  <cols>
    <col min="1" max="1" width="5.85546875" style="64" customWidth="1"/>
    <col min="2" max="2" width="6.7109375" style="64" customWidth="1"/>
    <col min="3" max="3" width="85.7109375" style="64" customWidth="1"/>
    <col min="4" max="4" width="25.42578125" style="65" customWidth="1"/>
    <col min="5" max="5" width="57.42578125" style="64" customWidth="1"/>
    <col min="6" max="16384" width="9.140625" style="64"/>
  </cols>
  <sheetData>
    <row r="1" spans="1:255" s="7" customFormat="1" ht="22.5">
      <c r="A1" s="4" t="s">
        <v>0</v>
      </c>
      <c r="B1" s="4" t="s">
        <v>1</v>
      </c>
      <c r="C1" s="5" t="s">
        <v>2</v>
      </c>
      <c r="D1" s="6" t="s">
        <v>152</v>
      </c>
    </row>
    <row r="2" spans="1:255" s="67" customFormat="1">
      <c r="A2" s="47">
        <v>1032</v>
      </c>
      <c r="B2" s="105" t="s">
        <v>16</v>
      </c>
      <c r="C2" s="105"/>
      <c r="D2" s="33">
        <v>225000</v>
      </c>
    </row>
    <row r="3" spans="1:255" s="67" customFormat="1">
      <c r="A3" s="47">
        <v>2212</v>
      </c>
      <c r="B3" s="105" t="s">
        <v>35</v>
      </c>
      <c r="C3" s="105"/>
      <c r="D3" s="33">
        <v>100000</v>
      </c>
    </row>
    <row r="4" spans="1:255" s="67" customFormat="1">
      <c r="A4" s="47">
        <v>2310</v>
      </c>
      <c r="B4" s="105" t="s">
        <v>39</v>
      </c>
      <c r="C4" s="105"/>
      <c r="D4" s="33">
        <v>239000</v>
      </c>
    </row>
    <row r="5" spans="1:255" s="67" customFormat="1">
      <c r="A5" s="47">
        <v>2321</v>
      </c>
      <c r="B5" s="105" t="s">
        <v>43</v>
      </c>
      <c r="C5" s="105"/>
      <c r="D5" s="33">
        <v>55000</v>
      </c>
    </row>
    <row r="6" spans="1:255" s="67" customFormat="1">
      <c r="A6" s="47">
        <v>3111</v>
      </c>
      <c r="B6" s="105" t="s">
        <v>46</v>
      </c>
      <c r="C6" s="105"/>
      <c r="D6" s="33">
        <v>177000</v>
      </c>
    </row>
    <row r="7" spans="1:255" s="67" customFormat="1">
      <c r="A7" s="47">
        <v>3341</v>
      </c>
      <c r="B7" s="105" t="s">
        <v>48</v>
      </c>
      <c r="C7" s="105"/>
      <c r="D7" s="33">
        <v>5000</v>
      </c>
    </row>
    <row r="8" spans="1:255" s="78" customFormat="1" ht="27" customHeight="1">
      <c r="A8" s="47">
        <v>3399</v>
      </c>
      <c r="B8" s="105" t="s">
        <v>55</v>
      </c>
      <c r="C8" s="105"/>
      <c r="D8" s="33">
        <v>138000</v>
      </c>
    </row>
    <row r="9" spans="1:255" s="82" customFormat="1" ht="13.5" customHeight="1">
      <c r="A9" s="47">
        <v>3412</v>
      </c>
      <c r="B9" s="105" t="s">
        <v>61</v>
      </c>
      <c r="C9" s="105"/>
      <c r="D9" s="79">
        <v>219400</v>
      </c>
      <c r="E9" s="80"/>
      <c r="F9" s="81"/>
      <c r="G9" s="108"/>
      <c r="H9" s="108"/>
      <c r="I9" s="80"/>
      <c r="J9" s="81"/>
      <c r="K9" s="108"/>
      <c r="L9" s="108"/>
      <c r="M9" s="80"/>
      <c r="N9" s="81"/>
      <c r="O9" s="108"/>
      <c r="P9" s="108"/>
      <c r="Q9" s="80"/>
      <c r="R9" s="81"/>
      <c r="S9" s="108"/>
      <c r="T9" s="108"/>
      <c r="U9" s="80"/>
      <c r="V9" s="81"/>
      <c r="W9" s="108"/>
      <c r="X9" s="108"/>
      <c r="Y9" s="80"/>
      <c r="Z9" s="81"/>
      <c r="AA9" s="108"/>
      <c r="AB9" s="108"/>
      <c r="AC9" s="80"/>
      <c r="AD9" s="81"/>
      <c r="AE9" s="108"/>
      <c r="AF9" s="108"/>
      <c r="AG9" s="80"/>
      <c r="AH9" s="81"/>
      <c r="AI9" s="108"/>
      <c r="AJ9" s="108"/>
      <c r="AK9" s="80"/>
      <c r="AL9" s="81"/>
      <c r="AM9" s="108"/>
      <c r="AN9" s="108"/>
      <c r="AO9" s="80"/>
      <c r="AP9" s="81"/>
      <c r="AQ9" s="108"/>
      <c r="AR9" s="108"/>
      <c r="AS9" s="80"/>
      <c r="AT9" s="81"/>
      <c r="AU9" s="108"/>
      <c r="AV9" s="108"/>
      <c r="AW9" s="80"/>
      <c r="AX9" s="81"/>
      <c r="AY9" s="108"/>
      <c r="AZ9" s="108"/>
      <c r="BA9" s="80"/>
      <c r="BB9" s="81"/>
      <c r="BC9" s="108"/>
      <c r="BD9" s="108"/>
      <c r="BE9" s="80"/>
      <c r="BF9" s="81"/>
      <c r="BG9" s="108"/>
      <c r="BH9" s="108"/>
      <c r="BI9" s="80"/>
      <c r="BJ9" s="81"/>
      <c r="BK9" s="108"/>
      <c r="BL9" s="108"/>
      <c r="BM9" s="80"/>
      <c r="BN9" s="81"/>
      <c r="BO9" s="108"/>
      <c r="BP9" s="108"/>
      <c r="BQ9" s="80"/>
      <c r="BR9" s="81"/>
      <c r="BS9" s="108"/>
      <c r="BT9" s="108"/>
      <c r="BU9" s="80"/>
      <c r="BV9" s="81"/>
      <c r="BW9" s="108"/>
      <c r="BX9" s="108"/>
      <c r="BY9" s="80"/>
      <c r="BZ9" s="81"/>
      <c r="CA9" s="108"/>
      <c r="CB9" s="108"/>
      <c r="CC9" s="80"/>
      <c r="CD9" s="81"/>
      <c r="CE9" s="108"/>
      <c r="CF9" s="108"/>
      <c r="CG9" s="80"/>
      <c r="CH9" s="81"/>
      <c r="CI9" s="108"/>
      <c r="CJ9" s="108"/>
      <c r="CK9" s="80"/>
      <c r="CL9" s="81"/>
      <c r="CM9" s="108"/>
      <c r="CN9" s="108"/>
      <c r="CO9" s="80"/>
      <c r="CP9" s="81"/>
      <c r="CQ9" s="108"/>
      <c r="CR9" s="108"/>
      <c r="CS9" s="80"/>
      <c r="CT9" s="81"/>
      <c r="CU9" s="108"/>
      <c r="CV9" s="108"/>
      <c r="CW9" s="80"/>
      <c r="CX9" s="81"/>
      <c r="CY9" s="108"/>
      <c r="CZ9" s="108"/>
      <c r="DA9" s="80"/>
      <c r="DB9" s="81"/>
      <c r="DC9" s="108"/>
      <c r="DD9" s="108"/>
      <c r="DE9" s="80"/>
      <c r="DF9" s="81"/>
      <c r="DG9" s="108"/>
      <c r="DH9" s="108"/>
      <c r="DI9" s="80"/>
      <c r="DJ9" s="81"/>
      <c r="DK9" s="108"/>
      <c r="DL9" s="108"/>
      <c r="DM9" s="80"/>
      <c r="DN9" s="81"/>
      <c r="DO9" s="108"/>
      <c r="DP9" s="108"/>
      <c r="DQ9" s="80"/>
      <c r="DR9" s="81"/>
      <c r="DS9" s="108"/>
      <c r="DT9" s="108"/>
      <c r="DU9" s="80"/>
      <c r="DV9" s="81"/>
      <c r="DW9" s="108"/>
      <c r="DX9" s="108"/>
      <c r="DY9" s="80"/>
      <c r="DZ9" s="81"/>
      <c r="EA9" s="108"/>
      <c r="EB9" s="108"/>
      <c r="EC9" s="80"/>
      <c r="ED9" s="81"/>
      <c r="EE9" s="108"/>
      <c r="EF9" s="108"/>
      <c r="EG9" s="80"/>
      <c r="EH9" s="81"/>
      <c r="EI9" s="108"/>
      <c r="EJ9" s="108"/>
      <c r="EK9" s="80"/>
      <c r="EL9" s="81"/>
      <c r="EM9" s="108"/>
      <c r="EN9" s="108"/>
      <c r="EO9" s="80"/>
      <c r="EP9" s="81"/>
      <c r="EQ9" s="108"/>
      <c r="ER9" s="108"/>
      <c r="ES9" s="80"/>
      <c r="ET9" s="81"/>
      <c r="EU9" s="108"/>
      <c r="EV9" s="108"/>
      <c r="EW9" s="80"/>
      <c r="EX9" s="81"/>
      <c r="EY9" s="108"/>
      <c r="EZ9" s="108"/>
      <c r="FA9" s="80"/>
      <c r="FB9" s="81"/>
      <c r="FC9" s="108"/>
      <c r="FD9" s="108"/>
      <c r="FE9" s="80"/>
      <c r="FF9" s="81"/>
      <c r="FG9" s="108"/>
      <c r="FH9" s="108"/>
      <c r="FI9" s="80"/>
      <c r="FJ9" s="81"/>
      <c r="FK9" s="108"/>
      <c r="FL9" s="108"/>
      <c r="FM9" s="80"/>
      <c r="FN9" s="81"/>
      <c r="FO9" s="108"/>
      <c r="FP9" s="108"/>
      <c r="FQ9" s="80"/>
      <c r="FR9" s="81"/>
      <c r="FS9" s="108"/>
      <c r="FT9" s="108"/>
      <c r="FU9" s="80"/>
      <c r="FV9" s="81"/>
      <c r="FW9" s="108"/>
      <c r="FX9" s="108"/>
      <c r="FY9" s="80"/>
      <c r="FZ9" s="81"/>
      <c r="GA9" s="108"/>
      <c r="GB9" s="108"/>
      <c r="GC9" s="80"/>
      <c r="GD9" s="81"/>
      <c r="GE9" s="108"/>
      <c r="GF9" s="108"/>
      <c r="GG9" s="80"/>
      <c r="GH9" s="81"/>
      <c r="GI9" s="108"/>
      <c r="GJ9" s="108"/>
      <c r="GK9" s="80"/>
      <c r="GL9" s="81"/>
      <c r="GM9" s="108"/>
      <c r="GN9" s="108"/>
      <c r="GO9" s="80"/>
      <c r="GP9" s="81"/>
      <c r="GQ9" s="108"/>
      <c r="GR9" s="108"/>
      <c r="GS9" s="80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  <c r="IU9" s="78"/>
    </row>
    <row r="10" spans="1:255" s="67" customFormat="1" ht="13.5" customHeight="1">
      <c r="A10" s="47">
        <v>3419</v>
      </c>
      <c r="B10" s="105" t="s">
        <v>64</v>
      </c>
      <c r="C10" s="105"/>
      <c r="D10" s="33">
        <v>22000</v>
      </c>
    </row>
    <row r="11" spans="1:255" s="67" customFormat="1" ht="13.5" customHeight="1">
      <c r="A11" s="47">
        <v>3421</v>
      </c>
      <c r="B11" s="105" t="s">
        <v>65</v>
      </c>
      <c r="C11" s="105"/>
      <c r="D11" s="33">
        <v>12000</v>
      </c>
    </row>
    <row r="12" spans="1:255" s="67" customFormat="1">
      <c r="A12" s="47">
        <v>3612</v>
      </c>
      <c r="B12" s="105" t="s">
        <v>19</v>
      </c>
      <c r="C12" s="105"/>
      <c r="D12" s="33">
        <v>15000</v>
      </c>
    </row>
    <row r="13" spans="1:255" s="67" customFormat="1">
      <c r="A13" s="47">
        <v>3613</v>
      </c>
      <c r="B13" s="105" t="s">
        <v>68</v>
      </c>
      <c r="C13" s="105"/>
      <c r="D13" s="33">
        <v>5500</v>
      </c>
    </row>
    <row r="14" spans="1:255" s="67" customFormat="1">
      <c r="A14" s="47">
        <v>3631</v>
      </c>
      <c r="B14" s="105" t="s">
        <v>70</v>
      </c>
      <c r="C14" s="105"/>
      <c r="D14" s="33">
        <v>35000</v>
      </c>
    </row>
    <row r="15" spans="1:255" s="67" customFormat="1">
      <c r="A15" s="47">
        <v>3632</v>
      </c>
      <c r="B15" s="105" t="s">
        <v>72</v>
      </c>
      <c r="C15" s="105"/>
      <c r="D15" s="33">
        <v>3000</v>
      </c>
    </row>
    <row r="16" spans="1:255" s="67" customFormat="1">
      <c r="A16" s="47">
        <v>3635</v>
      </c>
      <c r="B16" s="106" t="s">
        <v>125</v>
      </c>
      <c r="C16" s="107"/>
      <c r="D16" s="33">
        <v>150000</v>
      </c>
    </row>
    <row r="17" spans="1:4" s="67" customFormat="1">
      <c r="A17" s="47">
        <v>3639</v>
      </c>
      <c r="B17" s="105" t="s">
        <v>21</v>
      </c>
      <c r="C17" s="105"/>
      <c r="D17" s="33">
        <v>203200</v>
      </c>
    </row>
    <row r="18" spans="1:4" s="67" customFormat="1">
      <c r="A18" s="47">
        <v>3721</v>
      </c>
      <c r="B18" s="105" t="s">
        <v>78</v>
      </c>
      <c r="C18" s="105"/>
      <c r="D18" s="33">
        <v>15000</v>
      </c>
    </row>
    <row r="19" spans="1:4" s="67" customFormat="1">
      <c r="A19" s="47">
        <v>3722</v>
      </c>
      <c r="B19" s="105" t="s">
        <v>82</v>
      </c>
      <c r="C19" s="105"/>
      <c r="D19" s="33">
        <v>101500</v>
      </c>
    </row>
    <row r="20" spans="1:4" s="67" customFormat="1">
      <c r="A20" s="47">
        <v>3725</v>
      </c>
      <c r="B20" s="105" t="s">
        <v>84</v>
      </c>
      <c r="C20" s="105"/>
      <c r="D20" s="33">
        <v>41000</v>
      </c>
    </row>
    <row r="21" spans="1:4" s="67" customFormat="1">
      <c r="A21" s="47">
        <v>3745</v>
      </c>
      <c r="B21" s="105" t="s">
        <v>89</v>
      </c>
      <c r="C21" s="105"/>
      <c r="D21" s="33">
        <f>136000+370000</f>
        <v>506000</v>
      </c>
    </row>
    <row r="22" spans="1:4" s="67" customFormat="1">
      <c r="A22" s="47">
        <v>5213</v>
      </c>
      <c r="B22" s="105" t="s">
        <v>91</v>
      </c>
      <c r="C22" s="105"/>
      <c r="D22" s="33">
        <v>50000</v>
      </c>
    </row>
    <row r="23" spans="1:4" s="67" customFormat="1">
      <c r="A23" s="47">
        <v>5512</v>
      </c>
      <c r="B23" s="105" t="s">
        <v>102</v>
      </c>
      <c r="C23" s="105"/>
      <c r="D23" s="33">
        <v>76500</v>
      </c>
    </row>
    <row r="24" spans="1:4" s="67" customFormat="1">
      <c r="A24" s="47">
        <v>6112</v>
      </c>
      <c r="B24" s="105" t="s">
        <v>108</v>
      </c>
      <c r="C24" s="105"/>
      <c r="D24" s="33">
        <v>574600</v>
      </c>
    </row>
    <row r="25" spans="1:4" s="67" customFormat="1">
      <c r="A25" s="47">
        <v>6171</v>
      </c>
      <c r="B25" s="105" t="s">
        <v>120</v>
      </c>
      <c r="C25" s="105"/>
      <c r="D25" s="33">
        <v>270500</v>
      </c>
    </row>
    <row r="26" spans="1:4" s="67" customFormat="1">
      <c r="A26" s="47">
        <v>6310</v>
      </c>
      <c r="B26" s="105" t="s">
        <v>145</v>
      </c>
      <c r="C26" s="105"/>
      <c r="D26" s="33">
        <v>4000</v>
      </c>
    </row>
    <row r="27" spans="1:4" s="67" customFormat="1">
      <c r="A27" s="47">
        <v>6320</v>
      </c>
      <c r="B27" s="106" t="s">
        <v>121</v>
      </c>
      <c r="C27" s="107"/>
      <c r="D27" s="33">
        <v>17000</v>
      </c>
    </row>
    <row r="28" spans="1:4" s="67" customFormat="1">
      <c r="A28" s="47">
        <v>6310</v>
      </c>
      <c r="B28" s="105" t="s">
        <v>123</v>
      </c>
      <c r="C28" s="105"/>
      <c r="D28" s="33">
        <v>89310</v>
      </c>
    </row>
    <row r="29" spans="1:4" s="67" customFormat="1">
      <c r="A29" s="47">
        <v>6402</v>
      </c>
      <c r="B29" s="105" t="s">
        <v>123</v>
      </c>
      <c r="C29" s="105"/>
      <c r="D29" s="33">
        <v>18360</v>
      </c>
    </row>
    <row r="30" spans="1:4">
      <c r="A30" s="61"/>
      <c r="B30" s="61"/>
      <c r="C30" s="22"/>
    </row>
    <row r="31" spans="1:4" s="46" customFormat="1">
      <c r="A31" s="95" t="s">
        <v>124</v>
      </c>
      <c r="B31" s="95"/>
      <c r="C31" s="95"/>
      <c r="D31" s="49">
        <f>D2+D3+D4+D5+D6+D7+D8+D9+D10+D11+D12+D13+D14+D15+D17+D18+D19+D20+D21+D22+D23+D24+D25+D26+D28+D29+D16+D27</f>
        <v>3367870</v>
      </c>
    </row>
    <row r="32" spans="1:4">
      <c r="A32" s="1"/>
      <c r="B32" s="1"/>
      <c r="C32" s="2"/>
    </row>
    <row r="33" spans="1:5">
      <c r="A33" s="25">
        <v>0</v>
      </c>
      <c r="B33" s="25">
        <v>8124</v>
      </c>
      <c r="C33" s="26" t="s">
        <v>130</v>
      </c>
      <c r="D33" s="27">
        <v>496560</v>
      </c>
    </row>
    <row r="34" spans="1:5">
      <c r="A34" s="1"/>
      <c r="B34" s="1"/>
      <c r="C34" s="2"/>
    </row>
    <row r="35" spans="1:5">
      <c r="A35" s="1"/>
      <c r="B35" s="1"/>
      <c r="C35" s="2"/>
      <c r="D35" s="49">
        <f>D31+D33</f>
        <v>3864430</v>
      </c>
    </row>
    <row r="36" spans="1:5">
      <c r="D36" s="49"/>
    </row>
    <row r="37" spans="1:5" s="20" customFormat="1" ht="13.5" customHeight="1">
      <c r="A37" s="104" t="s">
        <v>167</v>
      </c>
      <c r="B37" s="104"/>
      <c r="C37" s="104"/>
      <c r="D37" s="70">
        <f>Výdaje!D2+Výdaje!D3+Výdaje!D5+Výdaje!D6+Výdaje!D7+Výdaje!D9+Výdaje!D10+Výdaje!D11+Výdaje!D12+Výdaje!D14+Výdaje!D15+Výdaje!D16+Výdaje!D19+Výdaje!D21+Výdaje!D22+Výdaje!D23+Výdaje!D25+Výdaje!D27+Výdaje!D28+Výdaje!D29+Výdaje!D30+Výdaje!D31+Výdaje!D32+Výdaje!D34+Výdaje!D35+Výdaje!D36+Výdaje!D37+Výdaje!D38+Výdaje!D39+Výdaje!D42+Výdaje!D43+Výdaje!D45+Výdaje!D47+Výdaje!D48+Výdaje!D50+Výdaje!D51+Výdaje!D53+Výdaje!D54+Výdaje!D56+Výdaje!D60+Výdaje!D61+Výdaje!D62+Výdaje!D63+Výdaje!D64+Výdaje!D65+Výdaje!D66+Výdaje!D67+Výdaje!D69+Výdaje!D71+Výdaje!D73+Výdaje!D74+Výdaje!D75+Výdaje!D77+Výdaje!D78+Výdaje!D80+Výdaje!D81+Výdaje!D82+Výdaje!D83+Výdaje!D84+Výdaje!D87+Výdaje!D89+Výdaje!D90+Výdaje!D91+Výdaje!D92+Výdaje!D93+Výdaje!D94+Výdaje!D95+Výdaje!D97+Výdaje!D98+Výdaje!D100+Výdaje!D101+Výdaje!D102+Výdaje!D103+Výdaje!D104+Výdaje!D105+Výdaje!D107+Výdaje!D108+Výdaje!D109+Výdaje!D110+Výdaje!D111+Výdaje!D112+Výdaje!D113+Výdaje!D114+Výdaje!D115+Výdaje!D116+Výdaje!D117+Výdaje!D118+Výdaje!D119+Výdaje!D120+Výdaje!D121+Výdaje!D123+Výdaje!D125+Výdaje!D127+Výdaje!D129</f>
        <v>2747870</v>
      </c>
      <c r="E37" s="24"/>
    </row>
    <row r="38" spans="1:5" s="20" customFormat="1" ht="13.5" customHeight="1">
      <c r="A38" s="104" t="s">
        <v>168</v>
      </c>
      <c r="B38" s="104"/>
      <c r="C38" s="104"/>
      <c r="D38" s="70">
        <f>Výdaje!D40+Výdaje!D58+Výdaje!D68+Výdaje!D85</f>
        <v>620000</v>
      </c>
      <c r="E38" s="24"/>
    </row>
    <row r="39" spans="1:5" s="69" customFormat="1" ht="13.5" customHeight="1">
      <c r="A39" s="71"/>
      <c r="B39" s="71"/>
      <c r="C39" s="71"/>
      <c r="D39" s="72"/>
      <c r="E39" s="73"/>
    </row>
    <row r="40" spans="1:5" s="69" customFormat="1" ht="13.5" customHeight="1">
      <c r="A40" s="103" t="s">
        <v>166</v>
      </c>
      <c r="B40" s="103"/>
      <c r="C40" s="103"/>
      <c r="D40" s="74">
        <v>496560</v>
      </c>
      <c r="E40" s="73"/>
    </row>
    <row r="41" spans="1:5" s="20" customFormat="1" ht="13.5" customHeight="1">
      <c r="A41" s="66"/>
      <c r="B41" s="66"/>
      <c r="C41" s="66"/>
      <c r="D41" s="23"/>
      <c r="E41" s="24"/>
    </row>
    <row r="42" spans="1:5" s="20" customFormat="1" ht="13.5" customHeight="1">
      <c r="A42" s="95" t="s">
        <v>124</v>
      </c>
      <c r="B42" s="95"/>
      <c r="C42" s="95"/>
      <c r="D42" s="23">
        <f>D37+D38+D40</f>
        <v>3864430</v>
      </c>
      <c r="E42" s="24"/>
    </row>
    <row r="43" spans="1:5" s="20" customFormat="1" ht="13.5" customHeight="1">
      <c r="A43" s="66"/>
      <c r="B43" s="66"/>
      <c r="C43" s="66"/>
      <c r="D43" s="23"/>
      <c r="E43" s="24"/>
    </row>
    <row r="44" spans="1:5" s="20" customFormat="1" ht="13.5" customHeight="1">
      <c r="A44" s="66"/>
      <c r="B44" s="66"/>
      <c r="C44" s="66"/>
      <c r="D44" s="23"/>
      <c r="E44" s="24"/>
    </row>
    <row r="45" spans="1:5" ht="12.75">
      <c r="A45" s="91" t="s">
        <v>146</v>
      </c>
      <c r="B45" s="91"/>
      <c r="C45" s="91"/>
      <c r="D45" s="91"/>
    </row>
    <row r="46" spans="1:5" ht="12.75">
      <c r="A46" s="96"/>
      <c r="B46" s="96"/>
      <c r="C46" s="96"/>
      <c r="D46" s="97"/>
    </row>
    <row r="47" spans="1:5" ht="12.75">
      <c r="A47" s="96"/>
      <c r="B47" s="96"/>
      <c r="C47" s="96"/>
      <c r="D47" s="97"/>
    </row>
    <row r="48" spans="1:5" ht="12.75">
      <c r="A48" s="96"/>
      <c r="B48" s="96"/>
      <c r="C48" s="96"/>
      <c r="D48" s="97"/>
    </row>
    <row r="49" spans="1:4" ht="12.75">
      <c r="A49" s="96"/>
      <c r="B49" s="96"/>
      <c r="C49" s="96"/>
      <c r="D49" s="97"/>
    </row>
    <row r="50" spans="1:4" ht="12.75">
      <c r="A50" s="96"/>
      <c r="B50" s="96"/>
      <c r="C50" s="96"/>
      <c r="D50" s="97"/>
    </row>
    <row r="51" spans="1:4">
      <c r="A51" s="91" t="s">
        <v>171</v>
      </c>
      <c r="B51" s="91"/>
      <c r="C51" s="91"/>
      <c r="D51" s="91"/>
    </row>
    <row r="52" spans="1:4">
      <c r="A52" s="91" t="s">
        <v>172</v>
      </c>
      <c r="B52" s="91"/>
      <c r="C52" s="91"/>
      <c r="D52" s="91"/>
    </row>
    <row r="54" spans="1:4" s="2" customFormat="1">
      <c r="A54" s="87" t="s">
        <v>126</v>
      </c>
      <c r="B54" s="87"/>
      <c r="C54" s="87"/>
      <c r="D54" s="62" t="s">
        <v>127</v>
      </c>
    </row>
    <row r="55" spans="1:4" s="2" customFormat="1">
      <c r="A55" s="93" t="s">
        <v>128</v>
      </c>
      <c r="B55" s="93"/>
      <c r="C55" s="58"/>
      <c r="D55" s="58"/>
    </row>
    <row r="56" spans="1:4" s="2" customFormat="1">
      <c r="A56" s="94" t="s">
        <v>129</v>
      </c>
      <c r="B56" s="94"/>
      <c r="C56" s="53"/>
      <c r="D56" s="59"/>
    </row>
  </sheetData>
  <mergeCells count="88">
    <mergeCell ref="B22:C22"/>
    <mergeCell ref="B23:C23"/>
    <mergeCell ref="A56:B56"/>
    <mergeCell ref="B25:C25"/>
    <mergeCell ref="B26:C26"/>
    <mergeCell ref="B27:C27"/>
    <mergeCell ref="B28:C28"/>
    <mergeCell ref="B29:C29"/>
    <mergeCell ref="A31:C31"/>
    <mergeCell ref="A45:D50"/>
    <mergeCell ref="A51:D51"/>
    <mergeCell ref="A52:D52"/>
    <mergeCell ref="A54:C54"/>
    <mergeCell ref="A55:B55"/>
    <mergeCell ref="GI9:GJ9"/>
    <mergeCell ref="GM9:GN9"/>
    <mergeCell ref="GQ9:GR9"/>
    <mergeCell ref="B10:C10"/>
    <mergeCell ref="B11:C11"/>
    <mergeCell ref="GA9:GB9"/>
    <mergeCell ref="GE9:GF9"/>
    <mergeCell ref="EI9:EJ9"/>
    <mergeCell ref="CQ9:CR9"/>
    <mergeCell ref="CU9:CV9"/>
    <mergeCell ref="CY9:CZ9"/>
    <mergeCell ref="DC9:DD9"/>
    <mergeCell ref="DG9:DH9"/>
    <mergeCell ref="DK9:DL9"/>
    <mergeCell ref="BS9:BT9"/>
    <mergeCell ref="BW9:BX9"/>
    <mergeCell ref="DO9:DP9"/>
    <mergeCell ref="DS9:DT9"/>
    <mergeCell ref="DW9:DX9"/>
    <mergeCell ref="EA9:EB9"/>
    <mergeCell ref="EE9:EF9"/>
    <mergeCell ref="FK9:FL9"/>
    <mergeCell ref="FO9:FP9"/>
    <mergeCell ref="FS9:FT9"/>
    <mergeCell ref="FW9:FX9"/>
    <mergeCell ref="EM9:EN9"/>
    <mergeCell ref="EQ9:ER9"/>
    <mergeCell ref="EU9:EV9"/>
    <mergeCell ref="EY9:EZ9"/>
    <mergeCell ref="FC9:FD9"/>
    <mergeCell ref="FG9:FH9"/>
    <mergeCell ref="CA9:CB9"/>
    <mergeCell ref="CE9:CF9"/>
    <mergeCell ref="CI9:CJ9"/>
    <mergeCell ref="CM9:CN9"/>
    <mergeCell ref="AU9:AV9"/>
    <mergeCell ref="AY9:AZ9"/>
    <mergeCell ref="BC9:BD9"/>
    <mergeCell ref="BG9:BH9"/>
    <mergeCell ref="BK9:BL9"/>
    <mergeCell ref="BO9:BP9"/>
    <mergeCell ref="AQ9:AR9"/>
    <mergeCell ref="B8:C8"/>
    <mergeCell ref="B9:C9"/>
    <mergeCell ref="G9:H9"/>
    <mergeCell ref="K9:L9"/>
    <mergeCell ref="O9:P9"/>
    <mergeCell ref="S9:T9"/>
    <mergeCell ref="W9:X9"/>
    <mergeCell ref="AA9:AB9"/>
    <mergeCell ref="AE9:AF9"/>
    <mergeCell ref="AI9:AJ9"/>
    <mergeCell ref="AM9:AN9"/>
    <mergeCell ref="B2:C2"/>
    <mergeCell ref="B3:C3"/>
    <mergeCell ref="B4:C4"/>
    <mergeCell ref="B5:C5"/>
    <mergeCell ref="B6:C6"/>
    <mergeCell ref="B7:C7"/>
    <mergeCell ref="A37:C37"/>
    <mergeCell ref="A38:C38"/>
    <mergeCell ref="A40:C40"/>
    <mergeCell ref="A42:C42"/>
    <mergeCell ref="B12:C12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  <headerFooter>
    <oddHeader>&amp;CObec Libotov    IČO: 00578193
Schválený rozpočet obce 2020 - výdaje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Příjmy</vt:lpstr>
      <vt:lpstr>Výdaje</vt:lpstr>
      <vt:lpstr>Příjmy ke zveřejnění</vt:lpstr>
      <vt:lpstr>Výdaje ke zveřejnění</vt:lpstr>
      <vt:lpstr>Příjmy!Excel_BuiltIn_Print_Area</vt:lpstr>
      <vt:lpstr>Příjmy!Oblast_tisku</vt:lpstr>
      <vt:lpstr>Výdaje!Oblast_tisku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Karbanová</dc:creator>
  <cp:lastModifiedBy>Hana Karbanova</cp:lastModifiedBy>
  <cp:lastPrinted>2020-01-05T12:27:35Z</cp:lastPrinted>
  <dcterms:created xsi:type="dcterms:W3CDTF">2017-12-05T10:23:04Z</dcterms:created>
  <dcterms:modified xsi:type="dcterms:W3CDTF">2020-01-05T12:28:45Z</dcterms:modified>
</cp:coreProperties>
</file>